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Tarefas" sheetId="2" state="visible" r:id="rId4"/>
    <sheet name="Semana para imprimir" sheetId="3" state="visible" r:id="rId5"/>
    <sheet name="Como usar" sheetId="4" state="visible" r:id="rId6"/>
  </sheets>
  <definedNames>
    <definedName function="false" hidden="true" localSheetId="1" name="_xlnm._FilterDatabase" vbProcedure="false">Tarefas!$B$5:$H$305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<sst xmlns="http://schemas.openxmlformats.org/spreadsheetml/2006/main" count="212" uniqueCount="83">
  <si>
    <t xml:space="preserve">Planner Semanal e Mensal</t>
  </si>
  <si>
    <t xml:space="preserve">Seu mês em um calendário e as tarefas do dia, da semana e atrasadas em destaque. Anote as tarefas na aba Tarefas.</t>
  </si>
  <si>
    <t xml:space="preserve">TAREFAS CONCLUÍDAS</t>
  </si>
  <si>
    <t xml:space="preserve">PARA HOJE</t>
  </si>
  <si>
    <t xml:space="preserve">ESTA SEMANA</t>
  </si>
  <si>
    <t xml:space="preserve">ATRASADAS</t>
  </si>
  <si>
    <t xml:space="preserve">EM ANDAMENTO</t>
  </si>
  <si>
    <t xml:space="preserve">Mês do calendário:</t>
  </si>
  <si>
    <t xml:space="preserve">← mostra o mês atual. Para ver outro mês, digite a data (ex.: 01/12/2026).</t>
  </si>
  <si>
    <t xml:space="preserve">Próximas tarefas</t>
  </si>
  <si>
    <t xml:space="preserve">Domingo</t>
  </si>
  <si>
    <t xml:space="preserve">Segunda</t>
  </si>
  <si>
    <t xml:space="preserve">Terça</t>
  </si>
  <si>
    <t xml:space="preserve">Quarta</t>
  </si>
  <si>
    <t xml:space="preserve">Quinta</t>
  </si>
  <si>
    <t xml:space="preserve">Sexta</t>
  </si>
  <si>
    <t xml:space="preserve">Sábado</t>
  </si>
  <si>
    <t xml:space="preserve">Tarefa</t>
  </si>
  <si>
    <t xml:space="preserve">Prazo</t>
  </si>
  <si>
    <t xml:space="preserve">Vermelho = atrasada. Mostra as 12 tarefas pendentes mais urgentes.</t>
  </si>
  <si>
    <t xml:space="preserve">Modelo gratuito do DocFree · docfree.com.br</t>
  </si>
  <si>
    <t xml:space="preserve">Minhas tarefas</t>
  </si>
  <si>
    <t xml:space="preserve">Anote tudo o que precisa fazer. O painel e o calendário do mês usam esta lista.</t>
  </si>
  <si>
    <t xml:space="preserve">Área</t>
  </si>
  <si>
    <t xml:space="preserve">Prioridade</t>
  </si>
  <si>
    <t xml:space="preserve">Status</t>
  </si>
  <si>
    <t xml:space="preserve">Alerta</t>
  </si>
  <si>
    <t xml:space="preserve">Observação</t>
  </si>
  <si>
    <t xml:space="preserve">Enviar relatório mensal</t>
  </si>
  <si>
    <t xml:space="preserve">Trabalho</t>
  </si>
  <si>
    <t xml:space="preserve">Alta</t>
  </si>
  <si>
    <t xml:space="preserve">A fazer</t>
  </si>
  <si>
    <t xml:space="preserve">Pagar conta de luz</t>
  </si>
  <si>
    <t xml:space="preserve">Finanças</t>
  </si>
  <si>
    <t xml:space="preserve">Reunião com fornecedor</t>
  </si>
  <si>
    <t xml:space="preserve">Média</t>
  </si>
  <si>
    <t xml:space="preserve">Consulta no dentista</t>
  </si>
  <si>
    <t xml:space="preserve">Saúde</t>
  </si>
  <si>
    <t xml:space="preserve">Revisar capítulo 4</t>
  </si>
  <si>
    <t xml:space="preserve">Estudos</t>
  </si>
  <si>
    <t xml:space="preserve">Fazendo</t>
  </si>
  <si>
    <t xml:space="preserve">Comprar presente da mãe</t>
  </si>
  <si>
    <t xml:space="preserve">Família</t>
  </si>
  <si>
    <t xml:space="preserve">Organizar armário</t>
  </si>
  <si>
    <t xml:space="preserve">Casa</t>
  </si>
  <si>
    <t xml:space="preserve">Baixa</t>
  </si>
  <si>
    <t xml:space="preserve">Renovar seguro do carro</t>
  </si>
  <si>
    <t xml:space="preserve">Planejar viagem de férias</t>
  </si>
  <si>
    <t xml:space="preserve">Pessoal</t>
  </si>
  <si>
    <t xml:space="preserve">Entregar proposta do cliente</t>
  </si>
  <si>
    <t xml:space="preserve">Concluída</t>
  </si>
  <si>
    <t xml:space="preserve">Academia 3x na semana</t>
  </si>
  <si>
    <t xml:space="preserve">Fazer backup do celular</t>
  </si>
  <si>
    <t xml:space="preserve">Preparar apresentação</t>
  </si>
  <si>
    <t xml:space="preserve">Levar carro na revisão</t>
  </si>
  <si>
    <t xml:space="preserve">Minha semana</t>
  </si>
  <si>
    <t xml:space="preserve">Imprima e preencha à mão, ou digite direto. Uma folha por semana.</t>
  </si>
  <si>
    <t xml:space="preserve">Semana de:</t>
  </si>
  <si>
    <t xml:space="preserve">___/___ a ___/___</t>
  </si>
  <si>
    <t xml:space="preserve">☐</t>
  </si>
  <si>
    <t xml:space="preserve">Prioridades da semana</t>
  </si>
  <si>
    <t xml:space="preserve">Não posso esquecer</t>
  </si>
  <si>
    <t xml:space="preserve">Anotações</t>
  </si>
  <si>
    <t xml:space="preserve">1.</t>
  </si>
  <si>
    <t xml:space="preserve">2.</t>
  </si>
  <si>
    <t xml:space="preserve">3.</t>
  </si>
  <si>
    <t xml:space="preserve">4.</t>
  </si>
  <si>
    <t xml:space="preserve">Como usar esta planilha</t>
  </si>
  <si>
    <t xml:space="preserve">Passo a passo</t>
  </si>
  <si>
    <t xml:space="preserve">Na aba Tarefas, anote cada tarefa com área, prioridade, prazo e status.</t>
  </si>
  <si>
    <t xml:space="preserve">O Painel mostra o mês atual em um calendário, com a quantidade de tarefas em cada dia.</t>
  </si>
  <si>
    <t xml:space="preserve">Ao lado do calendário aparecem as 12 tarefas pendentes mais urgentes.</t>
  </si>
  <si>
    <t xml:space="preserve">Quando terminar uma tarefa, mude o status para Concluída: ela fica riscada e sai do calendário.</t>
  </si>
  <si>
    <t xml:space="preserve">A aba Semana para imprimir é uma folha em branco para planejar a semana no papel.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</si>
  <si>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</si>
  <si>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</si>
  <si>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</si>
  <si>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</si>
  <si>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</si>
  <si>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Hoje aparece em amarelo no calendário. Dias com tarefas ficam em laranja claro.</t>
  </si>
  <si>
    <t xml:space="preserve">Defina no máximo 3 prioridades por dia: fica mais fácil cumprir.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</si>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</sst>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0"/>
    <numFmt numFmtId="167" formatCode="mmmm/yyyy"/>
    <numFmt numFmtId="168" formatCode="d"/>
    <numFmt numFmtId="169" formatCode="dd/mm"/>
    <numFmt numFmtId="170" formatCode="dd/mm/yyyy"/>
    <numFmt numFmtId="171" formatCode="mm/dd/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1"/>
      <color rgb="FF13241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8.5"/>
      <color rgb="FFE07B2E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0.5"/>
      <color rgb="FF1F7A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B5BFBB"/>
      <name val="Arial"/>
      <family val="0"/>
      <charset val="1"/>
    </font>
    <font>
      <sz val="10"/>
      <color rgb="FF6B7C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1F7A5A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E07B2E"/>
        <bgColor rgb="FFFF9900"/>
      </patternFill>
    </fill>
    <fill>
      <patternFill patternType="solid">
        <fgColor rgb="FF2B5CB8"/>
        <bgColor rgb="FF0066CC"/>
      </patternFill>
    </fill>
    <fill>
      <patternFill patternType="solid">
        <fgColor rgb="FFD24B46"/>
        <bgColor rgb="FF993366"/>
      </patternFill>
    </fill>
    <fill>
      <patternFill patternType="solid">
        <fgColor rgb="FF6B4FBB"/>
        <bgColor rgb="FF2B5CB8"/>
      </patternFill>
    </fill>
    <fill>
      <patternFill patternType="solid">
        <fgColor rgb="FFE3F2EB"/>
        <bgColor rgb="FFE4EEEA"/>
      </patternFill>
    </fill>
    <fill>
      <patternFill patternType="solid">
        <fgColor rgb="FFFDEBDD"/>
        <bgColor rgb="FFFDF0E4"/>
      </patternFill>
    </fill>
    <fill>
      <patternFill patternType="solid">
        <fgColor rgb="FFE6EDFA"/>
        <bgColor rgb="FFEEE9FA"/>
      </patternFill>
    </fill>
    <fill>
      <patternFill patternType="solid">
        <fgColor rgb="FFFBE3E2"/>
        <bgColor rgb="FFFDEBDD"/>
      </patternFill>
    </fill>
    <fill>
      <patternFill patternType="solid">
        <fgColor rgb="FFEEE9FA"/>
        <bgColor rgb="FFE6EDFA"/>
      </patternFill>
    </fill>
    <fill>
      <patternFill patternType="solid">
        <fgColor rgb="FFFFF6D5"/>
        <bgColor rgb="FFFDF0E4"/>
      </patternFill>
    </fill>
    <fill>
      <patternFill patternType="solid">
        <fgColor rgb="FFF3F6F5"/>
        <bgColor rgb="FFF5F6F6"/>
      </patternFill>
    </fill>
    <fill>
      <patternFill patternType="solid">
        <fgColor rgb="FFFAFCFB"/>
        <bgColor rgb="FFFFFFFF"/>
      </patternFill>
    </fill>
    <fill>
      <patternFill patternType="solid">
        <fgColor rgb="FF2E9E6F"/>
        <bgColor rgb="FF1F7A5A"/>
      </patternFill>
    </fill>
    <fill>
      <patternFill patternType="solid">
        <fgColor rgb="FFFFFFFF"/>
        <bgColor rgb="FFFAFCFB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/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/>
      <diagonal/>
    </border>
    <border diagonalUp="false" diagonalDown="false">
      <left style="thin">
        <color rgb="FFD3DDD8"/>
      </left>
      <right style="thin">
        <color rgb="FFD3DDD8"/>
      </right>
      <top/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/>
      <bottom style="hair">
        <color rgb="FFC9D3CF"/>
      </bottom>
      <diagonal/>
    </border>
    <border diagonalUp="false" diagonalDown="false">
      <left/>
      <right/>
      <top/>
      <bottom style="hair">
        <color rgb="FFC9D3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13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7" fillId="0" borderId="3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18" fillId="1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8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1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1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8" fillId="1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1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7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ont>
        <name val="Arial"/>
        <charset val="1"/>
        <family val="0"/>
        <color rgb="FFC0C6C4"/>
      </font>
      <fill>
        <patternFill>
          <bgColor rgb="FFF5F6F6"/>
        </patternFill>
      </fill>
    </dxf>
    <dxf>
      <fill>
        <patternFill>
          <bgColor rgb="FFFFF1B8"/>
        </patternFill>
      </fill>
    </dxf>
    <dxf>
      <fill>
        <patternFill>
          <bgColor rgb="FFFDF0E4"/>
        </patternFill>
      </fill>
    </dxf>
    <dxf>
      <font>
        <name val="Arial"/>
        <charset val="1"/>
        <family val="0"/>
        <b val="1"/>
        <color rgb="FFD24B46"/>
      </font>
    </dxf>
    <dxf>
      <fill>
        <patternFill patternType="solid">
          <fgColor rgb="FF13241F"/>
          <bgColor rgb="FF000000"/>
        </patternFill>
      </fill>
    </dxf>
    <dxf>
      <fill>
        <patternFill patternType="solid">
          <fgColor rgb="FFEFF3F1"/>
          <bgColor rgb="FF000000"/>
        </patternFill>
      </fill>
    </dxf>
    <dxf>
      <fill>
        <patternFill patternType="solid">
          <fgColor rgb="FFFAFC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4332F"/>
          <bgColor rgb="FF000000"/>
        </patternFill>
      </fill>
    </dxf>
    <dxf>
      <fill>
        <patternFill patternType="solid">
          <fgColor rgb="FF9AA5A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6EDFA"/>
          <bgColor rgb="FF000000"/>
        </patternFill>
      </fill>
    </dxf>
    <dxf>
      <fill>
        <patternFill patternType="solid">
          <fgColor rgb="FFFBE3E2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 patternType="solid">
          <fgColor rgb="FF2B5CB8"/>
          <bgColor rgb="FF000000"/>
        </patternFill>
      </fill>
    </dxf>
    <dxf>
      <fill>
        <patternFill patternType="solid">
          <fgColor rgb="FFD24B46"/>
          <bgColor rgb="FF000000"/>
        </patternFill>
      </fill>
    </dxf>
    <dxf>
      <fill>
        <patternFill patternType="solid">
          <fgColor rgb="FFE07B2E"/>
          <bgColor rgb="FF000000"/>
        </patternFill>
      </fill>
    </dxf>
    <dxf>
      <fill>
        <patternFill patternType="solid">
          <fgColor rgb="FFF3F6F5"/>
          <bgColor rgb="FF000000"/>
        </patternFill>
      </fill>
    </dxf>
    <dxf>
      <font>
        <name val="Arial"/>
        <charset val="1"/>
        <family val="0"/>
        <b val="1"/>
        <color rgb="FFD24B46"/>
      </font>
      <fill>
        <patternFill>
          <bgColor rgb="FFFBE3E2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2B5CB8"/>
      </font>
      <fill>
        <patternFill>
          <bgColor rgb="FFE6EDFA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E07B2E"/>
        </patternFill>
      </fill>
    </dxf>
    <dxf>
      <font>
        <name val="Arial"/>
        <charset val="1"/>
        <family val="0"/>
        <strike val="1"/>
        <color rgb="FF9AA5A1"/>
      </font>
      <fill>
        <patternFill>
          <bgColor rgb="FFEFF3F1"/>
        </patternFill>
      </fill>
    </dxf>
    <dxf>
      <font>
        <name val="Arial"/>
        <charset val="1"/>
        <family val="0"/>
        <b val="1"/>
        <color rgb="FF2B5CB8"/>
      </font>
    </dxf>
  </dxfs>
  <colors>
    <indexedColors>
      <rgbColor rgb="FF000000"/>
      <rgbColor rgb="FFFFFFFF"/>
      <rgbColor rgb="FFFF0000"/>
      <rgbColor rgb="FF00FF00"/>
      <rgbColor rgb="FF0000FF"/>
      <rgbColor rgb="FFFDF0E4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C0C6C4"/>
      <rgbColor rgb="FF6B7C77"/>
      <rgbColor rgb="FFE6EDFA"/>
      <rgbColor rgb="FFD24B46"/>
      <rgbColor rgb="FFFFF6D5"/>
      <rgbColor rgb="FFE3F2EB"/>
      <rgbColor rgb="FF660066"/>
      <rgbColor rgb="FFF5F6F6"/>
      <rgbColor rgb="FF0066CC"/>
      <rgbColor rgb="FFC9D3CF"/>
      <rgbColor rgb="FF000080"/>
      <rgbColor rgb="FFFF00FF"/>
      <rgbColor rgb="FFF3F6F5"/>
      <rgbColor rgb="FF00FFFF"/>
      <rgbColor rgb="FF800080"/>
      <rgbColor rgb="FF800000"/>
      <rgbColor rgb="FF008080"/>
      <rgbColor rgb="FF0000FF"/>
      <rgbColor rgb="FF00CCFF"/>
      <rgbColor rgb="FFE4EEEA"/>
      <rgbColor rgb="FFEFF3F1"/>
      <rgbColor rgb="FFFFF1B8"/>
      <rgbColor rgb="FFB5BFBB"/>
      <rgbColor rgb="FFFDEBDD"/>
      <rgbColor rgb="FFD3DDD8"/>
      <rgbColor rgb="FFFBE3E2"/>
      <rgbColor rgb="FF2B5CB8"/>
      <rgbColor rgb="FF33CCCC"/>
      <rgbColor rgb="FFFAFCFB"/>
      <rgbColor rgb="FFEEE9FA"/>
      <rgbColor rgb="FFFF9900"/>
      <rgbColor rgb="FFE07B2E"/>
      <rgbColor rgb="FF6B4FBB"/>
      <rgbColor rgb="FF9AA5A1"/>
      <rgbColor rgb="FF003366"/>
      <rgbColor rgb="FF2E9E6F"/>
      <rgbColor rgb="FF13241F"/>
      <rgbColor rgb="FF333300"/>
      <rgbColor rgb="FF993300"/>
      <rgbColor rgb="FF99336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K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8" min="2" style="1" width="15"/>
    <col collapsed="false" customWidth="true" hidden="false" outlineLevel="0" max="9" min="9" style="1" width="3"/>
    <col collapsed="false" customWidth="true" hidden="false" outlineLevel="0" max="10" min="10" style="1" width="34"/>
    <col collapsed="false" customWidth="true" hidden="false" outlineLevel="0" max="11" min="11" style="1" width="12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5" customFormat="false" ht="18" hidden="false" customHeight="true" outlineLevel="0" collapsed="false">
      <c r="B5" s="4" t="s">
        <v>2</v>
      </c>
      <c r="C5" s="4"/>
      <c r="D5" s="5" t="s">
        <v>3</v>
      </c>
      <c r="E5" s="6" t="s">
        <v>4</v>
      </c>
      <c r="F5" s="6"/>
      <c r="G5" s="7" t="s">
        <v>5</v>
      </c>
      <c r="H5" s="7"/>
      <c r="J5" s="8" t="s">
        <v>6</v>
      </c>
      <c r="K5" s="8"/>
    </row>
    <row r="6" customFormat="false" ht="15" hidden="false" customHeight="false" outlineLevel="0" collapsed="false">
      <c r="B6" s="9" t="n">
        <f aca="false">IFERROR(COUNTIF(Tarefas!$F$6:$F$305,"Concluída")/COUNTA(Tarefas!$B$6:$B$305),0)</f>
        <v>0.142857142857143</v>
      </c>
      <c r="C6" s="9"/>
      <c r="D6" s="10" t="n">
        <f aca="false">COUNTIF(Tarefas!$G$6:$G$305,"Hoje")</f>
        <v>1</v>
      </c>
      <c r="E6" s="11" t="n">
        <f aca="false">COUNTIF(Tarefas!$G$6:$G$305,"Esta semana")</f>
        <v>5</v>
      </c>
      <c r="F6" s="11"/>
      <c r="G6" s="12" t="n">
        <f aca="false">COUNTIF(Tarefas!$G$6:$G$305,"Atrasada")</f>
        <v>1</v>
      </c>
      <c r="H6" s="12"/>
      <c r="J6" s="13" t="n">
        <f aca="false">COUNTIF(Tarefas!$F$6:$F$305,"Fazendo")</f>
        <v>3</v>
      </c>
      <c r="K6" s="13"/>
    </row>
    <row r="7" customFormat="false" ht="15" hidden="false" customHeight="false" outlineLevel="0" collapsed="false">
      <c r="B7" s="9"/>
      <c r="C7" s="9"/>
      <c r="D7" s="10"/>
      <c r="E7" s="11"/>
      <c r="F7" s="11"/>
      <c r="G7" s="12"/>
      <c r="H7" s="12"/>
      <c r="J7" s="13"/>
      <c r="K7" s="13"/>
    </row>
    <row r="9" customFormat="false" ht="15" hidden="false" customHeight="false" outlineLevel="0" collapsed="false">
      <c r="B9" s="14" t="s">
        <v>7</v>
      </c>
      <c r="C9" s="15" t="n">
        <f aca="true">DATE(YEAR(TODAY()),MONTH(TODAY()),1)</f>
        <v>46296</v>
      </c>
      <c r="D9" s="15"/>
      <c r="E9" s="16" t="s">
        <v>8</v>
      </c>
    </row>
    <row r="10" customFormat="false" ht="15" hidden="false" customHeight="false" outlineLevel="0" collapsed="false">
      <c r="J10" s="17" t="s">
        <v>9</v>
      </c>
    </row>
    <row r="11" customFormat="false" ht="30" hidden="false" customHeight="true" outlineLevel="0" collapsed="false">
      <c r="B11" s="18" t="s">
        <v>10</v>
      </c>
      <c r="C11" s="18" t="s">
        <v>11</v>
      </c>
      <c r="D11" s="18" t="s">
        <v>12</v>
      </c>
      <c r="E11" s="18" t="s">
        <v>13</v>
      </c>
      <c r="F11" s="18" t="s">
        <v>14</v>
      </c>
      <c r="G11" s="18" t="s">
        <v>15</v>
      </c>
      <c r="H11" s="18" t="s">
        <v>16</v>
      </c>
      <c r="J11" s="19" t="s">
        <v>17</v>
      </c>
      <c r="K11" s="19" t="s">
        <v>18</v>
      </c>
    </row>
    <row r="12" customFormat="false" ht="18" hidden="false" customHeight="true" outlineLevel="0" collapsed="false">
      <c r="B12" s="20" t="n">
        <f aca="false">($C$9-WEEKDAY($C$9)+1)+0</f>
        <v>46292</v>
      </c>
      <c r="C12" s="20" t="n">
        <f aca="false">($C$9-WEEKDAY($C$9)+1)+1</f>
        <v>46293</v>
      </c>
      <c r="D12" s="20" t="n">
        <f aca="false">($C$9-WEEKDAY($C$9)+1)+2</f>
        <v>46294</v>
      </c>
      <c r="E12" s="20" t="n">
        <f aca="false">($C$9-WEEKDAY($C$9)+1)+3</f>
        <v>46295</v>
      </c>
      <c r="F12" s="20" t="n">
        <f aca="false">($C$9-WEEKDAY($C$9)+1)+4</f>
        <v>46296</v>
      </c>
      <c r="G12" s="20" t="n">
        <f aca="false">($C$9-WEEKDAY($C$9)+1)+5</f>
        <v>46297</v>
      </c>
      <c r="H12" s="20" t="n">
        <f aca="false">($C$9-WEEKDAY($C$9)+1)+6</f>
        <v>46298</v>
      </c>
      <c r="J12" s="21" t="str">
        <f aca="false">IF(K12="","",INDEX(Tarefas!$B$6:$B$305,MATCH(K12,Tarefas!$I$6:$I$305,0)))</f>
        <v>Enviar relatório mensal</v>
      </c>
      <c r="K12" s="22" t="n">
        <f aca="false">IFERROR(SMALL(Tarefas!$I$6:$I$305,1),"")</f>
        <v>46311.00006</v>
      </c>
    </row>
    <row r="13" customFormat="false" ht="25.5" hidden="false" customHeight="true" outlineLevel="0" collapsed="false">
      <c r="B13" s="23" t="str">
        <f aca="false">IF(COUNTIFS(Tarefas!$E$6:$E$305,B12,Tarefas!$F$6:$F$305,"&lt;&gt;Concluída")=0,"",COUNTIFS(Tarefas!$E$6:$E$305,B12,Tarefas!$F$6:$F$305,"&lt;&gt;Concluída")&amp;" tarefa"&amp;IF(COUNTIFS(Tarefas!$E$6:$E$305,B12,Tarefas!$F$6:$F$305,"&lt;&gt;Concluída")&gt;1,"s",""))</f>
        <v/>
      </c>
      <c r="C13" s="23" t="str">
        <f aca="false">IF(COUNTIFS(Tarefas!$E$6:$E$305,C12,Tarefas!$F$6:$F$305,"&lt;&gt;Concluída")=0,"",COUNTIFS(Tarefas!$E$6:$E$305,C12,Tarefas!$F$6:$F$305,"&lt;&gt;Concluída")&amp;" tarefa"&amp;IF(COUNTIFS(Tarefas!$E$6:$E$305,C12,Tarefas!$F$6:$F$305,"&lt;&gt;Concluída")&gt;1,"s",""))</f>
        <v/>
      </c>
      <c r="D13" s="23" t="str">
        <f aca="false">IF(COUNTIFS(Tarefas!$E$6:$E$305,D12,Tarefas!$F$6:$F$305,"&lt;&gt;Concluída")=0,"",COUNTIFS(Tarefas!$E$6:$E$305,D12,Tarefas!$F$6:$F$305,"&lt;&gt;Concluída")&amp;" tarefa"&amp;IF(COUNTIFS(Tarefas!$E$6:$E$305,D12,Tarefas!$F$6:$F$305,"&lt;&gt;Concluída")&gt;1,"s",""))</f>
        <v/>
      </c>
      <c r="E13" s="23" t="str">
        <f aca="false">IF(COUNTIFS(Tarefas!$E$6:$E$305,E12,Tarefas!$F$6:$F$305,"&lt;&gt;Concluída")=0,"",COUNTIFS(Tarefas!$E$6:$E$305,E12,Tarefas!$F$6:$F$305,"&lt;&gt;Concluída")&amp;" tarefa"&amp;IF(COUNTIFS(Tarefas!$E$6:$E$305,E12,Tarefas!$F$6:$F$305,"&lt;&gt;Concluída")&gt;1,"s",""))</f>
        <v/>
      </c>
      <c r="F13" s="23" t="str">
        <f aca="false">IF(COUNTIFS(Tarefas!$E$6:$E$305,F12,Tarefas!$F$6:$F$305,"&lt;&gt;Concluída")=0,"",COUNTIFS(Tarefas!$E$6:$E$305,F12,Tarefas!$F$6:$F$305,"&lt;&gt;Concluída")&amp;" tarefa"&amp;IF(COUNTIFS(Tarefas!$E$6:$E$305,F12,Tarefas!$F$6:$F$305,"&lt;&gt;Concluída")&gt;1,"s",""))</f>
        <v/>
      </c>
      <c r="G13" s="23" t="str">
        <f aca="false">IF(COUNTIFS(Tarefas!$E$6:$E$305,G12,Tarefas!$F$6:$F$305,"&lt;&gt;Concluída")=0,"",COUNTIFS(Tarefas!$E$6:$E$305,G12,Tarefas!$F$6:$F$305,"&lt;&gt;Concluída")&amp;" tarefa"&amp;IF(COUNTIFS(Tarefas!$E$6:$E$305,G12,Tarefas!$F$6:$F$305,"&lt;&gt;Concluída")&gt;1,"s",""))</f>
        <v/>
      </c>
      <c r="H13" s="23" t="str">
        <f aca="false">IF(COUNTIFS(Tarefas!$E$6:$E$305,H12,Tarefas!$F$6:$F$305,"&lt;&gt;Concluída")=0,"",COUNTIFS(Tarefas!$E$6:$E$305,H12,Tarefas!$F$6:$F$305,"&lt;&gt;Concluída")&amp;" tarefa"&amp;IF(COUNTIFS(Tarefas!$E$6:$E$305,H12,Tarefas!$F$6:$F$305,"&lt;&gt;Concluída")&gt;1,"s",""))</f>
        <v/>
      </c>
      <c r="J13" s="21" t="str">
        <f aca="false">IF(K13="","",INDEX(Tarefas!$B$6:$B$305,MATCH(K13,Tarefas!$I$6:$I$305,0)))</f>
        <v>Pagar conta de luz</v>
      </c>
      <c r="K13" s="22" t="n">
        <f aca="false">IFERROR(SMALL(Tarefas!$I$6:$I$305,2),"")</f>
        <v>46313.00007</v>
      </c>
    </row>
    <row r="14" customFormat="false" ht="18" hidden="false" customHeight="true" outlineLevel="0" collapsed="false">
      <c r="B14" s="20" t="n">
        <f aca="false">($C$9-WEEKDAY($C$9)+1)+7</f>
        <v>46299</v>
      </c>
      <c r="C14" s="20" t="n">
        <f aca="false">($C$9-WEEKDAY($C$9)+1)+8</f>
        <v>46300</v>
      </c>
      <c r="D14" s="20" t="n">
        <f aca="false">($C$9-WEEKDAY($C$9)+1)+9</f>
        <v>46301</v>
      </c>
      <c r="E14" s="20" t="n">
        <f aca="false">($C$9-WEEKDAY($C$9)+1)+10</f>
        <v>46302</v>
      </c>
      <c r="F14" s="20" t="n">
        <f aca="false">($C$9-WEEKDAY($C$9)+1)+11</f>
        <v>46303</v>
      </c>
      <c r="G14" s="20" t="n">
        <f aca="false">($C$9-WEEKDAY($C$9)+1)+12</f>
        <v>46304</v>
      </c>
      <c r="H14" s="20" t="n">
        <f aca="false">($C$9-WEEKDAY($C$9)+1)+13</f>
        <v>46305</v>
      </c>
      <c r="J14" s="21" t="str">
        <f aca="false">IF(K14="","",INDEX(Tarefas!$B$6:$B$305,MATCH(K14,Tarefas!$I$6:$I$305,0)))</f>
        <v>Reunião com fornecedor</v>
      </c>
      <c r="K14" s="22" t="n">
        <f aca="false">IFERROR(SMALL(Tarefas!$I$6:$I$305,3),"")</f>
        <v>46314.00008</v>
      </c>
    </row>
    <row r="15" customFormat="false" ht="25.5" hidden="false" customHeight="true" outlineLevel="0" collapsed="false">
      <c r="B15" s="23" t="str">
        <f aca="false">IF(COUNTIFS(Tarefas!$E$6:$E$305,B14,Tarefas!$F$6:$F$305,"&lt;&gt;Concluída")=0,"",COUNTIFS(Tarefas!$E$6:$E$305,B14,Tarefas!$F$6:$F$305,"&lt;&gt;Concluída")&amp;" tarefa"&amp;IF(COUNTIFS(Tarefas!$E$6:$E$305,B14,Tarefas!$F$6:$F$305,"&lt;&gt;Concluída")&gt;1,"s",""))</f>
        <v/>
      </c>
      <c r="C15" s="23" t="str">
        <f aca="false">IF(COUNTIFS(Tarefas!$E$6:$E$305,C14,Tarefas!$F$6:$F$305,"&lt;&gt;Concluída")=0,"",COUNTIFS(Tarefas!$E$6:$E$305,C14,Tarefas!$F$6:$F$305,"&lt;&gt;Concluída")&amp;" tarefa"&amp;IF(COUNTIFS(Tarefas!$E$6:$E$305,C14,Tarefas!$F$6:$F$305,"&lt;&gt;Concluída")&gt;1,"s",""))</f>
        <v/>
      </c>
      <c r="D15" s="23" t="str">
        <f aca="false">IF(COUNTIFS(Tarefas!$E$6:$E$305,D14,Tarefas!$F$6:$F$305,"&lt;&gt;Concluída")=0,"",COUNTIFS(Tarefas!$E$6:$E$305,D14,Tarefas!$F$6:$F$305,"&lt;&gt;Concluída")&amp;" tarefa"&amp;IF(COUNTIFS(Tarefas!$E$6:$E$305,D14,Tarefas!$F$6:$F$305,"&lt;&gt;Concluída")&gt;1,"s",""))</f>
        <v/>
      </c>
      <c r="E15" s="23" t="str">
        <f aca="false">IF(COUNTIFS(Tarefas!$E$6:$E$305,E14,Tarefas!$F$6:$F$305,"&lt;&gt;Concluída")=0,"",COUNTIFS(Tarefas!$E$6:$E$305,E14,Tarefas!$F$6:$F$305,"&lt;&gt;Concluída")&amp;" tarefa"&amp;IF(COUNTIFS(Tarefas!$E$6:$E$305,E14,Tarefas!$F$6:$F$305,"&lt;&gt;Concluída")&gt;1,"s",""))</f>
        <v/>
      </c>
      <c r="F15" s="23" t="str">
        <f aca="false">IF(COUNTIFS(Tarefas!$E$6:$E$305,F14,Tarefas!$F$6:$F$305,"&lt;&gt;Concluída")=0,"",COUNTIFS(Tarefas!$E$6:$E$305,F14,Tarefas!$F$6:$F$305,"&lt;&gt;Concluída")&amp;" tarefa"&amp;IF(COUNTIFS(Tarefas!$E$6:$E$305,F14,Tarefas!$F$6:$F$305,"&lt;&gt;Concluída")&gt;1,"s",""))</f>
        <v/>
      </c>
      <c r="G15" s="23" t="str">
        <f aca="false">IF(COUNTIFS(Tarefas!$E$6:$E$305,G14,Tarefas!$F$6:$F$305,"&lt;&gt;Concluída")=0,"",COUNTIFS(Tarefas!$E$6:$E$305,G14,Tarefas!$F$6:$F$305,"&lt;&gt;Concluída")&amp;" tarefa"&amp;IF(COUNTIFS(Tarefas!$E$6:$E$305,G14,Tarefas!$F$6:$F$305,"&lt;&gt;Concluída")&gt;1,"s",""))</f>
        <v/>
      </c>
      <c r="H15" s="23" t="str">
        <f aca="false">IF(COUNTIFS(Tarefas!$E$6:$E$305,H14,Tarefas!$F$6:$F$305,"&lt;&gt;Concluída")=0,"",COUNTIFS(Tarefas!$E$6:$E$305,H14,Tarefas!$F$6:$F$305,"&lt;&gt;Concluída")&amp;" tarefa"&amp;IF(COUNTIFS(Tarefas!$E$6:$E$305,H14,Tarefas!$F$6:$F$305,"&lt;&gt;Concluída")&gt;1,"s",""))</f>
        <v/>
      </c>
      <c r="J15" s="21" t="str">
        <f aca="false">IF(K15="","",INDEX(Tarefas!$B$6:$B$305,MATCH(K15,Tarefas!$I$6:$I$305,0)))</f>
        <v>Revisar capítulo 4</v>
      </c>
      <c r="K15" s="22" t="n">
        <f aca="false">IFERROR(SMALL(Tarefas!$I$6:$I$305,4),"")</f>
        <v>46315.0001</v>
      </c>
    </row>
    <row r="16" customFormat="false" ht="18" hidden="false" customHeight="true" outlineLevel="0" collapsed="false">
      <c r="B16" s="20" t="n">
        <f aca="false">($C$9-WEEKDAY($C$9)+1)+14</f>
        <v>46306</v>
      </c>
      <c r="C16" s="20" t="n">
        <f aca="false">($C$9-WEEKDAY($C$9)+1)+15</f>
        <v>46307</v>
      </c>
      <c r="D16" s="20" t="n">
        <f aca="false">($C$9-WEEKDAY($C$9)+1)+16</f>
        <v>46308</v>
      </c>
      <c r="E16" s="20" t="n">
        <f aca="false">($C$9-WEEKDAY($C$9)+1)+17</f>
        <v>46309</v>
      </c>
      <c r="F16" s="20" t="n">
        <f aca="false">($C$9-WEEKDAY($C$9)+1)+18</f>
        <v>46310</v>
      </c>
      <c r="G16" s="20" t="n">
        <f aca="false">($C$9-WEEKDAY($C$9)+1)+19</f>
        <v>46311</v>
      </c>
      <c r="H16" s="20" t="n">
        <f aca="false">($C$9-WEEKDAY($C$9)+1)+20</f>
        <v>46312</v>
      </c>
      <c r="J16" s="21" t="str">
        <f aca="false">IF(K16="","",INDEX(Tarefas!$B$6:$B$305,MATCH(K16,Tarefas!$I$6:$I$305,0)))</f>
        <v>Consulta no dentista</v>
      </c>
      <c r="K16" s="22" t="n">
        <f aca="false">IFERROR(SMALL(Tarefas!$I$6:$I$305,5),"")</f>
        <v>46316.00009</v>
      </c>
    </row>
    <row r="17" customFormat="false" ht="25.5" hidden="false" customHeight="true" outlineLevel="0" collapsed="false">
      <c r="B17" s="23" t="str">
        <f aca="false">IF(COUNTIFS(Tarefas!$E$6:$E$305,B16,Tarefas!$F$6:$F$305,"&lt;&gt;Concluída")=0,"",COUNTIFS(Tarefas!$E$6:$E$305,B16,Tarefas!$F$6:$F$305,"&lt;&gt;Concluída")&amp;" tarefa"&amp;IF(COUNTIFS(Tarefas!$E$6:$E$305,B16,Tarefas!$F$6:$F$305,"&lt;&gt;Concluída")&gt;1,"s",""))</f>
        <v/>
      </c>
      <c r="C17" s="23" t="str">
        <f aca="false">IF(COUNTIFS(Tarefas!$E$6:$E$305,C16,Tarefas!$F$6:$F$305,"&lt;&gt;Concluída")=0,"",COUNTIFS(Tarefas!$E$6:$E$305,C16,Tarefas!$F$6:$F$305,"&lt;&gt;Concluída")&amp;" tarefa"&amp;IF(COUNTIFS(Tarefas!$E$6:$E$305,C16,Tarefas!$F$6:$F$305,"&lt;&gt;Concluída")&gt;1,"s",""))</f>
        <v/>
      </c>
      <c r="D17" s="23" t="str">
        <f aca="false">IF(COUNTIFS(Tarefas!$E$6:$E$305,D16,Tarefas!$F$6:$F$305,"&lt;&gt;Concluída")=0,"",COUNTIFS(Tarefas!$E$6:$E$305,D16,Tarefas!$F$6:$F$305,"&lt;&gt;Concluída")&amp;" tarefa"&amp;IF(COUNTIFS(Tarefas!$E$6:$E$305,D16,Tarefas!$F$6:$F$305,"&lt;&gt;Concluída")&gt;1,"s",""))</f>
        <v/>
      </c>
      <c r="E17" s="23" t="str">
        <f aca="false">IF(COUNTIFS(Tarefas!$E$6:$E$305,E16,Tarefas!$F$6:$F$305,"&lt;&gt;Concluída")=0,"",COUNTIFS(Tarefas!$E$6:$E$305,E16,Tarefas!$F$6:$F$305,"&lt;&gt;Concluída")&amp;" tarefa"&amp;IF(COUNTIFS(Tarefas!$E$6:$E$305,E16,Tarefas!$F$6:$F$305,"&lt;&gt;Concluída")&gt;1,"s",""))</f>
        <v/>
      </c>
      <c r="F17" s="23" t="str">
        <f aca="false">IF(COUNTIFS(Tarefas!$E$6:$E$305,F16,Tarefas!$F$6:$F$305,"&lt;&gt;Concluída")=0,"",COUNTIFS(Tarefas!$E$6:$E$305,F16,Tarefas!$F$6:$F$305,"&lt;&gt;Concluída")&amp;" tarefa"&amp;IF(COUNTIFS(Tarefas!$E$6:$E$305,F16,Tarefas!$F$6:$F$305,"&lt;&gt;Concluída")&gt;1,"s",""))</f>
        <v/>
      </c>
      <c r="G17" s="23" t="str">
        <f aca="false">IF(COUNTIFS(Tarefas!$E$6:$E$305,G16,Tarefas!$F$6:$F$305,"&lt;&gt;Concluída")=0,"",COUNTIFS(Tarefas!$E$6:$E$305,G16,Tarefas!$F$6:$F$305,"&lt;&gt;Concluída")&amp;" tarefa"&amp;IF(COUNTIFS(Tarefas!$E$6:$E$305,G16,Tarefas!$F$6:$F$305,"&lt;&gt;Concluída")&gt;1,"s",""))</f>
        <v>1 tarefa</v>
      </c>
      <c r="H17" s="23" t="str">
        <f aca="false">IF(COUNTIFS(Tarefas!$E$6:$E$305,H16,Tarefas!$F$6:$F$305,"&lt;&gt;Concluída")=0,"",COUNTIFS(Tarefas!$E$6:$E$305,H16,Tarefas!$F$6:$F$305,"&lt;&gt;Concluída")&amp;" tarefa"&amp;IF(COUNTIFS(Tarefas!$E$6:$E$305,H16,Tarefas!$F$6:$F$305,"&lt;&gt;Concluída")&gt;1,"s",""))</f>
        <v/>
      </c>
      <c r="J17" s="21" t="str">
        <f aca="false">IF(K17="","",INDEX(Tarefas!$B$6:$B$305,MATCH(K17,Tarefas!$I$6:$I$305,0)))</f>
        <v>Comprar presente da mãe</v>
      </c>
      <c r="K17" s="22" t="n">
        <f aca="false">IFERROR(SMALL(Tarefas!$I$6:$I$305,6),"")</f>
        <v>46318.00011</v>
      </c>
    </row>
    <row r="18" customFormat="false" ht="18" hidden="false" customHeight="true" outlineLevel="0" collapsed="false">
      <c r="B18" s="20" t="n">
        <f aca="false">($C$9-WEEKDAY($C$9)+1)+21</f>
        <v>46313</v>
      </c>
      <c r="C18" s="20" t="n">
        <f aca="false">($C$9-WEEKDAY($C$9)+1)+22</f>
        <v>46314</v>
      </c>
      <c r="D18" s="20" t="n">
        <f aca="false">($C$9-WEEKDAY($C$9)+1)+23</f>
        <v>46315</v>
      </c>
      <c r="E18" s="20" t="n">
        <f aca="false">($C$9-WEEKDAY($C$9)+1)+24</f>
        <v>46316</v>
      </c>
      <c r="F18" s="20" t="n">
        <f aca="false">($C$9-WEEKDAY($C$9)+1)+25</f>
        <v>46317</v>
      </c>
      <c r="G18" s="20" t="n">
        <f aca="false">($C$9-WEEKDAY($C$9)+1)+26</f>
        <v>46318</v>
      </c>
      <c r="H18" s="20" t="n">
        <f aca="false">($C$9-WEEKDAY($C$9)+1)+27</f>
        <v>46319</v>
      </c>
      <c r="J18" s="21" t="str">
        <f aca="false">IF(K18="","",INDEX(Tarefas!$B$6:$B$305,MATCH(K18,Tarefas!$I$6:$I$305,0)))</f>
        <v>Academia 3x na semana</v>
      </c>
      <c r="K18" s="22" t="n">
        <f aca="false">IFERROR(SMALL(Tarefas!$I$6:$I$305,7),"")</f>
        <v>46319.00016</v>
      </c>
    </row>
    <row r="19" customFormat="false" ht="25.5" hidden="false" customHeight="true" outlineLevel="0" collapsed="false">
      <c r="B19" s="23" t="str">
        <f aca="false">IF(COUNTIFS(Tarefas!$E$6:$E$305,B18,Tarefas!$F$6:$F$305,"&lt;&gt;Concluída")=0,"",COUNTIFS(Tarefas!$E$6:$E$305,B18,Tarefas!$F$6:$F$305,"&lt;&gt;Concluída")&amp;" tarefa"&amp;IF(COUNTIFS(Tarefas!$E$6:$E$305,B18,Tarefas!$F$6:$F$305,"&lt;&gt;Concluída")&gt;1,"s",""))</f>
        <v>1 tarefa</v>
      </c>
      <c r="C19" s="23" t="str">
        <f aca="false">IF(COUNTIFS(Tarefas!$E$6:$E$305,C18,Tarefas!$F$6:$F$305,"&lt;&gt;Concluída")=0,"",COUNTIFS(Tarefas!$E$6:$E$305,C18,Tarefas!$F$6:$F$305,"&lt;&gt;Concluída")&amp;" tarefa"&amp;IF(COUNTIFS(Tarefas!$E$6:$E$305,C18,Tarefas!$F$6:$F$305,"&lt;&gt;Concluída")&gt;1,"s",""))</f>
        <v>1 tarefa</v>
      </c>
      <c r="D19" s="23" t="str">
        <f aca="false">IF(COUNTIFS(Tarefas!$E$6:$E$305,D18,Tarefas!$F$6:$F$305,"&lt;&gt;Concluída")=0,"",COUNTIFS(Tarefas!$E$6:$E$305,D18,Tarefas!$F$6:$F$305,"&lt;&gt;Concluída")&amp;" tarefa"&amp;IF(COUNTIFS(Tarefas!$E$6:$E$305,D18,Tarefas!$F$6:$F$305,"&lt;&gt;Concluída")&gt;1,"s",""))</f>
        <v>1 tarefa</v>
      </c>
      <c r="E19" s="23" t="str">
        <f aca="false">IF(COUNTIFS(Tarefas!$E$6:$E$305,E18,Tarefas!$F$6:$F$305,"&lt;&gt;Concluída")=0,"",COUNTIFS(Tarefas!$E$6:$E$305,E18,Tarefas!$F$6:$F$305,"&lt;&gt;Concluída")&amp;" tarefa"&amp;IF(COUNTIFS(Tarefas!$E$6:$E$305,E18,Tarefas!$F$6:$F$305,"&lt;&gt;Concluída")&gt;1,"s",""))</f>
        <v>1 tarefa</v>
      </c>
      <c r="F19" s="23" t="str">
        <f aca="false">IF(COUNTIFS(Tarefas!$E$6:$E$305,F18,Tarefas!$F$6:$F$305,"&lt;&gt;Concluída")=0,"",COUNTIFS(Tarefas!$E$6:$E$305,F18,Tarefas!$F$6:$F$305,"&lt;&gt;Concluída")&amp;" tarefa"&amp;IF(COUNTIFS(Tarefas!$E$6:$E$305,F18,Tarefas!$F$6:$F$305,"&lt;&gt;Concluída")&gt;1,"s",""))</f>
        <v/>
      </c>
      <c r="G19" s="23" t="str">
        <f aca="false">IF(COUNTIFS(Tarefas!$E$6:$E$305,G18,Tarefas!$F$6:$F$305,"&lt;&gt;Concluída")=0,"",COUNTIFS(Tarefas!$E$6:$E$305,G18,Tarefas!$F$6:$F$305,"&lt;&gt;Concluída")&amp;" tarefa"&amp;IF(COUNTIFS(Tarefas!$E$6:$E$305,G18,Tarefas!$F$6:$F$305,"&lt;&gt;Concluída")&gt;1,"s",""))</f>
        <v>1 tarefa</v>
      </c>
      <c r="H19" s="23" t="str">
        <f aca="false">IF(COUNTIFS(Tarefas!$E$6:$E$305,H18,Tarefas!$F$6:$F$305,"&lt;&gt;Concluída")=0,"",COUNTIFS(Tarefas!$E$6:$E$305,H18,Tarefas!$F$6:$F$305,"&lt;&gt;Concluída")&amp;" tarefa"&amp;IF(COUNTIFS(Tarefas!$E$6:$E$305,H18,Tarefas!$F$6:$F$305,"&lt;&gt;Concluída")&gt;1,"s",""))</f>
        <v>1 tarefa</v>
      </c>
      <c r="J19" s="21" t="str">
        <f aca="false">IF(K19="","",INDEX(Tarefas!$B$6:$B$305,MATCH(K19,Tarefas!$I$6:$I$305,0)))</f>
        <v>Preparar apresentação</v>
      </c>
      <c r="K19" s="22" t="n">
        <f aca="false">IFERROR(SMALL(Tarefas!$I$6:$I$305,8),"")</f>
        <v>46321.00018</v>
      </c>
    </row>
    <row r="20" customFormat="false" ht="18" hidden="false" customHeight="true" outlineLevel="0" collapsed="false">
      <c r="B20" s="20" t="n">
        <f aca="false">($C$9-WEEKDAY($C$9)+1)+28</f>
        <v>46320</v>
      </c>
      <c r="C20" s="20" t="n">
        <f aca="false">($C$9-WEEKDAY($C$9)+1)+29</f>
        <v>46321</v>
      </c>
      <c r="D20" s="20" t="n">
        <f aca="false">($C$9-WEEKDAY($C$9)+1)+30</f>
        <v>46322</v>
      </c>
      <c r="E20" s="20" t="n">
        <f aca="false">($C$9-WEEKDAY($C$9)+1)+31</f>
        <v>46323</v>
      </c>
      <c r="F20" s="20" t="n">
        <f aca="false">($C$9-WEEKDAY($C$9)+1)+32</f>
        <v>46324</v>
      </c>
      <c r="G20" s="20" t="n">
        <f aca="false">($C$9-WEEKDAY($C$9)+1)+33</f>
        <v>46325</v>
      </c>
      <c r="H20" s="20" t="n">
        <f aca="false">($C$9-WEEKDAY($C$9)+1)+34</f>
        <v>46326</v>
      </c>
      <c r="J20" s="21" t="str">
        <f aca="false">IF(K20="","",INDEX(Tarefas!$B$6:$B$305,MATCH(K20,Tarefas!$I$6:$I$305,0)))</f>
        <v>Organizar armário</v>
      </c>
      <c r="K20" s="22" t="n">
        <f aca="false">IFERROR(SMALL(Tarefas!$I$6:$I$305,9),"")</f>
        <v>46322.00012</v>
      </c>
    </row>
    <row r="21" customFormat="false" ht="25.5" hidden="false" customHeight="true" outlineLevel="0" collapsed="false">
      <c r="B21" s="23" t="str">
        <f aca="false">IF(COUNTIFS(Tarefas!$E$6:$E$305,B20,Tarefas!$F$6:$F$305,"&lt;&gt;Concluída")=0,"",COUNTIFS(Tarefas!$E$6:$E$305,B20,Tarefas!$F$6:$F$305,"&lt;&gt;Concluída")&amp;" tarefa"&amp;IF(COUNTIFS(Tarefas!$E$6:$E$305,B20,Tarefas!$F$6:$F$305,"&lt;&gt;Concluída")&gt;1,"s",""))</f>
        <v/>
      </c>
      <c r="C21" s="23" t="str">
        <f aca="false">IF(COUNTIFS(Tarefas!$E$6:$E$305,C20,Tarefas!$F$6:$F$305,"&lt;&gt;Concluída")=0,"",COUNTIFS(Tarefas!$E$6:$E$305,C20,Tarefas!$F$6:$F$305,"&lt;&gt;Concluída")&amp;" tarefa"&amp;IF(COUNTIFS(Tarefas!$E$6:$E$305,C20,Tarefas!$F$6:$F$305,"&lt;&gt;Concluída")&gt;1,"s",""))</f>
        <v>1 tarefa</v>
      </c>
      <c r="D21" s="23" t="str">
        <f aca="false">IF(COUNTIFS(Tarefas!$E$6:$E$305,D20,Tarefas!$F$6:$F$305,"&lt;&gt;Concluída")=0,"",COUNTIFS(Tarefas!$E$6:$E$305,D20,Tarefas!$F$6:$F$305,"&lt;&gt;Concluída")&amp;" tarefa"&amp;IF(COUNTIFS(Tarefas!$E$6:$E$305,D20,Tarefas!$F$6:$F$305,"&lt;&gt;Concluída")&gt;1,"s",""))</f>
        <v>1 tarefa</v>
      </c>
      <c r="E21" s="23" t="str">
        <f aca="false">IF(COUNTIFS(Tarefas!$E$6:$E$305,E20,Tarefas!$F$6:$F$305,"&lt;&gt;Concluída")=0,"",COUNTIFS(Tarefas!$E$6:$E$305,E20,Tarefas!$F$6:$F$305,"&lt;&gt;Concluída")&amp;" tarefa"&amp;IF(COUNTIFS(Tarefas!$E$6:$E$305,E20,Tarefas!$F$6:$F$305,"&lt;&gt;Concluída")&gt;1,"s",""))</f>
        <v/>
      </c>
      <c r="F21" s="23" t="str">
        <f aca="false">IF(COUNTIFS(Tarefas!$E$6:$E$305,F20,Tarefas!$F$6:$F$305,"&lt;&gt;Concluída")=0,"",COUNTIFS(Tarefas!$E$6:$E$305,F20,Tarefas!$F$6:$F$305,"&lt;&gt;Concluída")&amp;" tarefa"&amp;IF(COUNTIFS(Tarefas!$E$6:$E$305,F20,Tarefas!$F$6:$F$305,"&lt;&gt;Concluída")&gt;1,"s",""))</f>
        <v/>
      </c>
      <c r="G21" s="23" t="str">
        <f aca="false">IF(COUNTIFS(Tarefas!$E$6:$E$305,G20,Tarefas!$F$6:$F$305,"&lt;&gt;Concluída")=0,"",COUNTIFS(Tarefas!$E$6:$E$305,G20,Tarefas!$F$6:$F$305,"&lt;&gt;Concluída")&amp;" tarefa"&amp;IF(COUNTIFS(Tarefas!$E$6:$E$305,G20,Tarefas!$F$6:$F$305,"&lt;&gt;Concluída")&gt;1,"s",""))</f>
        <v>1 tarefa</v>
      </c>
      <c r="H21" s="23" t="str">
        <f aca="false">IF(COUNTIFS(Tarefas!$E$6:$E$305,H20,Tarefas!$F$6:$F$305,"&lt;&gt;Concluída")=0,"",COUNTIFS(Tarefas!$E$6:$E$305,H20,Tarefas!$F$6:$F$305,"&lt;&gt;Concluída")&amp;" tarefa"&amp;IF(COUNTIFS(Tarefas!$E$6:$E$305,H20,Tarefas!$F$6:$F$305,"&lt;&gt;Concluída")&gt;1,"s",""))</f>
        <v/>
      </c>
      <c r="J21" s="21" t="str">
        <f aca="false">IF(K21="","",INDEX(Tarefas!$B$6:$B$305,MATCH(K21,Tarefas!$I$6:$I$305,0)))</f>
        <v>Renovar seguro do carro</v>
      </c>
      <c r="K21" s="22" t="n">
        <f aca="false">IFERROR(SMALL(Tarefas!$I$6:$I$305,10),"")</f>
        <v>46325.00013</v>
      </c>
    </row>
    <row r="22" customFormat="false" ht="18" hidden="false" customHeight="true" outlineLevel="0" collapsed="false">
      <c r="B22" s="20" t="n">
        <f aca="false">($C$9-WEEKDAY($C$9)+1)+35</f>
        <v>46327</v>
      </c>
      <c r="C22" s="20" t="n">
        <f aca="false">($C$9-WEEKDAY($C$9)+1)+36</f>
        <v>46328</v>
      </c>
      <c r="D22" s="20" t="n">
        <f aca="false">($C$9-WEEKDAY($C$9)+1)+37</f>
        <v>46329</v>
      </c>
      <c r="E22" s="20" t="n">
        <f aca="false">($C$9-WEEKDAY($C$9)+1)+38</f>
        <v>46330</v>
      </c>
      <c r="F22" s="20" t="n">
        <f aca="false">($C$9-WEEKDAY($C$9)+1)+39</f>
        <v>46331</v>
      </c>
      <c r="G22" s="20" t="n">
        <f aca="false">($C$9-WEEKDAY($C$9)+1)+40</f>
        <v>46332</v>
      </c>
      <c r="H22" s="20" t="n">
        <f aca="false">($C$9-WEEKDAY($C$9)+1)+41</f>
        <v>46333</v>
      </c>
      <c r="J22" s="21" t="str">
        <f aca="false">IF(K22="","",INDEX(Tarefas!$B$6:$B$305,MATCH(K22,Tarefas!$I$6:$I$305,0)))</f>
        <v>Levar carro na revisão</v>
      </c>
      <c r="K22" s="22" t="n">
        <f aca="false">IFERROR(SMALL(Tarefas!$I$6:$I$305,11),"")</f>
        <v>46327.00019</v>
      </c>
    </row>
    <row r="23" customFormat="false" ht="25.5" hidden="false" customHeight="true" outlineLevel="0" collapsed="false">
      <c r="B23" s="23" t="str">
        <f aca="false">IF(COUNTIFS(Tarefas!$E$6:$E$305,B22,Tarefas!$F$6:$F$305,"&lt;&gt;Concluída")=0,"",COUNTIFS(Tarefas!$E$6:$E$305,B22,Tarefas!$F$6:$F$305,"&lt;&gt;Concluída")&amp;" tarefa"&amp;IF(COUNTIFS(Tarefas!$E$6:$E$305,B22,Tarefas!$F$6:$F$305,"&lt;&gt;Concluída")&gt;1,"s",""))</f>
        <v>1 tarefa</v>
      </c>
      <c r="C23" s="23" t="str">
        <f aca="false">IF(COUNTIFS(Tarefas!$E$6:$E$305,C22,Tarefas!$F$6:$F$305,"&lt;&gt;Concluída")=0,"",COUNTIFS(Tarefas!$E$6:$E$305,C22,Tarefas!$F$6:$F$305,"&lt;&gt;Concluída")&amp;" tarefa"&amp;IF(COUNTIFS(Tarefas!$E$6:$E$305,C22,Tarefas!$F$6:$F$305,"&lt;&gt;Concluída")&gt;1,"s",""))</f>
        <v/>
      </c>
      <c r="D23" s="23" t="str">
        <f aca="false">IF(COUNTIFS(Tarefas!$E$6:$E$305,D22,Tarefas!$F$6:$F$305,"&lt;&gt;Concluída")=0,"",COUNTIFS(Tarefas!$E$6:$E$305,D22,Tarefas!$F$6:$F$305,"&lt;&gt;Concluída")&amp;" tarefa"&amp;IF(COUNTIFS(Tarefas!$E$6:$E$305,D22,Tarefas!$F$6:$F$305,"&lt;&gt;Concluída")&gt;1,"s",""))</f>
        <v/>
      </c>
      <c r="E23" s="23" t="str">
        <f aca="false">IF(COUNTIFS(Tarefas!$E$6:$E$305,E22,Tarefas!$F$6:$F$305,"&lt;&gt;Concluída")=0,"",COUNTIFS(Tarefas!$E$6:$E$305,E22,Tarefas!$F$6:$F$305,"&lt;&gt;Concluída")&amp;" tarefa"&amp;IF(COUNTIFS(Tarefas!$E$6:$E$305,E22,Tarefas!$F$6:$F$305,"&lt;&gt;Concluída")&gt;1,"s",""))</f>
        <v/>
      </c>
      <c r="F23" s="23" t="str">
        <f aca="false">IF(COUNTIFS(Tarefas!$E$6:$E$305,F22,Tarefas!$F$6:$F$305,"&lt;&gt;Concluída")=0,"",COUNTIFS(Tarefas!$E$6:$E$305,F22,Tarefas!$F$6:$F$305,"&lt;&gt;Concluída")&amp;" tarefa"&amp;IF(COUNTIFS(Tarefas!$E$6:$E$305,F22,Tarefas!$F$6:$F$305,"&lt;&gt;Concluída")&gt;1,"s",""))</f>
        <v/>
      </c>
      <c r="G23" s="23" t="str">
        <f aca="false">IF(COUNTIFS(Tarefas!$E$6:$E$305,G22,Tarefas!$F$6:$F$305,"&lt;&gt;Concluída")=0,"",COUNTIFS(Tarefas!$E$6:$E$305,G22,Tarefas!$F$6:$F$305,"&lt;&gt;Concluída")&amp;" tarefa"&amp;IF(COUNTIFS(Tarefas!$E$6:$E$305,G22,Tarefas!$F$6:$F$305,"&lt;&gt;Concluída")&gt;1,"s",""))</f>
        <v/>
      </c>
      <c r="H23" s="23" t="str">
        <f aca="false">IF(COUNTIFS(Tarefas!$E$6:$E$305,H22,Tarefas!$F$6:$F$305,"&lt;&gt;Concluída")=0,"",COUNTIFS(Tarefas!$E$6:$E$305,H22,Tarefas!$F$6:$F$305,"&lt;&gt;Concluída")&amp;" tarefa"&amp;IF(COUNTIFS(Tarefas!$E$6:$E$305,H22,Tarefas!$F$6:$F$305,"&lt;&gt;Concluída")&gt;1,"s",""))</f>
        <v>1 tarefa</v>
      </c>
      <c r="J23" s="21" t="str">
        <f aca="false">IF(K23="","",INDEX(Tarefas!$B$6:$B$305,MATCH(K23,Tarefas!$I$6:$I$305,0)))</f>
        <v>Planejar viagem de férias</v>
      </c>
      <c r="K23" s="22" t="n">
        <f aca="false">IFERROR(SMALL(Tarefas!$I$6:$I$305,12),"")</f>
        <v>46333.00014</v>
      </c>
    </row>
    <row r="24" customFormat="false" ht="15" hidden="false" customHeight="false" outlineLevel="0" collapsed="false">
      <c r="J24" s="16" t="s">
        <v>19</v>
      </c>
    </row>
    <row r="26" customFormat="false" ht="15" hidden="false" customHeight="false" outlineLevel="0" collapsed="false">
      <c r="B26" s="24" t="s">
        <v>20</v>
      </c>
    </row>
  </sheetData>
  <mergeCells count="12">
    <mergeCell ref="B2:K2"/>
    <mergeCell ref="B3:K3"/>
    <mergeCell ref="B5:C5"/>
    <mergeCell ref="E5:F5"/>
    <mergeCell ref="G5:H5"/>
    <mergeCell ref="J5:K5"/>
    <mergeCell ref="B6:C7"/>
    <mergeCell ref="D6:D7"/>
    <mergeCell ref="E6:F7"/>
    <mergeCell ref="G6:H7"/>
    <mergeCell ref="J6:K7"/>
    <mergeCell ref="C9:D9"/>
  </mergeCells>
  <conditionalFormatting sqref="B12:H13">
    <cfRule type="expression" priority="2" aboveAverage="0" equalAverage="0" bottom="0" percent="0" rank="0" text="" dxfId="0">
      <formula>MONTH(B$12)&lt;&gt;MONTH($C$9)</formula>
    </cfRule>
    <cfRule type="expression" priority="3" aboveAverage="0" equalAverage="0" bottom="0" percent="0" rank="0" text="" dxfId="1">
      <formula>B$12=TODAY()</formula>
    </cfRule>
    <cfRule type="expression" priority="4" aboveAverage="0" equalAverage="0" bottom="0" percent="0" rank="0" text="" dxfId="2">
      <formula>B$13&lt;&gt;""</formula>
    </cfRule>
  </conditionalFormatting>
  <conditionalFormatting sqref="B14:H15">
    <cfRule type="expression" priority="5" aboveAverage="0" equalAverage="0" bottom="0" percent="0" rank="0" text="" dxfId="0">
      <formula>MONTH(B$14)&lt;&gt;MONTH($C$9)</formula>
    </cfRule>
    <cfRule type="expression" priority="6" aboveAverage="0" equalAverage="0" bottom="0" percent="0" rank="0" text="" dxfId="1">
      <formula>B$14=TODAY()</formula>
    </cfRule>
    <cfRule type="expression" priority="7" aboveAverage="0" equalAverage="0" bottom="0" percent="0" rank="0" text="" dxfId="2">
      <formula>B$15&lt;&gt;""</formula>
    </cfRule>
  </conditionalFormatting>
  <conditionalFormatting sqref="B16:H17">
    <cfRule type="expression" priority="8" aboveAverage="0" equalAverage="0" bottom="0" percent="0" rank="0" text="" dxfId="0">
      <formula>MONTH(B$16)&lt;&gt;MONTH($C$9)</formula>
    </cfRule>
    <cfRule type="expression" priority="9" aboveAverage="0" equalAverage="0" bottom="0" percent="0" rank="0" text="" dxfId="1">
      <formula>B$16=TODAY()</formula>
    </cfRule>
    <cfRule type="expression" priority="10" aboveAverage="0" equalAverage="0" bottom="0" percent="0" rank="0" text="" dxfId="2">
      <formula>B$17&lt;&gt;""</formula>
    </cfRule>
  </conditionalFormatting>
  <conditionalFormatting sqref="B18:H19">
    <cfRule type="expression" priority="11" aboveAverage="0" equalAverage="0" bottom="0" percent="0" rank="0" text="" dxfId="0">
      <formula>MONTH(B$18)&lt;&gt;MONTH($C$9)</formula>
    </cfRule>
    <cfRule type="expression" priority="12" aboveAverage="0" equalAverage="0" bottom="0" percent="0" rank="0" text="" dxfId="1">
      <formula>B$18=TODAY()</formula>
    </cfRule>
    <cfRule type="expression" priority="13" aboveAverage="0" equalAverage="0" bottom="0" percent="0" rank="0" text="" dxfId="2">
      <formula>B$19&lt;&gt;""</formula>
    </cfRule>
  </conditionalFormatting>
  <conditionalFormatting sqref="B20:H21">
    <cfRule type="expression" priority="14" aboveAverage="0" equalAverage="0" bottom="0" percent="0" rank="0" text="" dxfId="0">
      <formula>MONTH(B$20)&lt;&gt;MONTH($C$9)</formula>
    </cfRule>
    <cfRule type="expression" priority="15" aboveAverage="0" equalAverage="0" bottom="0" percent="0" rank="0" text="" dxfId="1">
      <formula>B$20=TODAY()</formula>
    </cfRule>
    <cfRule type="expression" priority="16" aboveAverage="0" equalAverage="0" bottom="0" percent="0" rank="0" text="" dxfId="2">
      <formula>B$21&lt;&gt;""</formula>
    </cfRule>
  </conditionalFormatting>
  <conditionalFormatting sqref="B22:H23">
    <cfRule type="expression" priority="17" aboveAverage="0" equalAverage="0" bottom="0" percent="0" rank="0" text="" dxfId="0">
      <formula>MONTH(B$22)&lt;&gt;MONTH($C$9)</formula>
    </cfRule>
    <cfRule type="expression" priority="18" aboveAverage="0" equalAverage="0" bottom="0" percent="0" rank="0" text="" dxfId="1">
      <formula>B$22=TODAY()</formula>
    </cfRule>
    <cfRule type="expression" priority="19" aboveAverage="0" equalAverage="0" bottom="0" percent="0" rank="0" text="" dxfId="2">
      <formula>B$23&lt;&gt;""</formula>
    </cfRule>
  </conditionalFormatting>
  <conditionalFormatting sqref="J12:K23">
    <cfRule type="expression" priority="20" aboveAverage="0" equalAverage="0" bottom="0" percent="0" rank="0" text="" dxfId="3">
      <formula>AND($K12&lt;&gt;"",INT($K12)&lt;TODAY())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0"/>
    <col collapsed="false" customWidth="true" hidden="false" outlineLevel="0" max="3" min="3" style="1" width="16"/>
    <col collapsed="false" customWidth="true" hidden="false" outlineLevel="0" max="4" min="4" style="1" width="12"/>
    <col collapsed="false" customWidth="true" hidden="false" outlineLevel="0" max="5" min="5" style="1" width="13"/>
    <col collapsed="false" customWidth="true" hidden="false" outlineLevel="0" max="7" min="6" style="1" width="14"/>
    <col collapsed="false" customWidth="true" hidden="false" outlineLevel="0" max="8" min="8" style="1" width="30"/>
    <col collapsed="false" customWidth="true" hidden="true" outlineLevel="0" max="9" min="9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21</v>
      </c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B3" s="3" t="s">
        <v>22</v>
      </c>
      <c r="C3" s="3"/>
      <c r="D3" s="3"/>
      <c r="E3" s="3"/>
      <c r="F3" s="3"/>
      <c r="G3" s="3"/>
      <c r="H3" s="3"/>
    </row>
    <row r="5" customFormat="false" ht="30" hidden="false" customHeight="true" outlineLevel="0" collapsed="false">
      <c r="B5" s="18" t="s">
        <v>17</v>
      </c>
      <c r="C5" s="18" t="s">
        <v>23</v>
      </c>
      <c r="D5" s="18" t="s">
        <v>24</v>
      </c>
      <c r="E5" s="18" t="s">
        <v>18</v>
      </c>
      <c r="F5" s="18" t="s">
        <v>25</v>
      </c>
      <c r="G5" s="18" t="s">
        <v>26</v>
      </c>
      <c r="H5" s="18" t="s">
        <v>27</v>
      </c>
    </row>
    <row r="6" customFormat="false" ht="15" hidden="false" customHeight="false" outlineLevel="0" collapsed="false">
      <c r="B6" s="25" t="s">
        <v>28</v>
      </c>
      <c r="C6" s="25" t="s">
        <v>29</v>
      </c>
      <c r="D6" s="26" t="s">
        <v>30</v>
      </c>
      <c r="E6" s="27" t="n">
        <f aca="true">TODAY()-2</f>
        <v>46311</v>
      </c>
      <c r="F6" s="26" t="s">
        <v>31</v>
      </c>
      <c r="G6" s="28" t="str">
        <f aca="true">IF(OR(B6="",F6="Concluída",E6=""),"",IF(E6&lt;TODAY(),"Atrasada",IF(E6=TODAY(),"Hoje",IF(E6-TODAY()&lt;=7,"Esta semana",""))))</f>
        <v>Atrasada</v>
      </c>
      <c r="H6" s="25"/>
      <c r="I6" s="29" t="n">
        <f aca="false">IF(OR(B6="",E6="",F6="Concluída"),"",E6+ROW()/100000)</f>
        <v>46311.00006</v>
      </c>
    </row>
    <row r="7" customFormat="false" ht="15" hidden="false" customHeight="false" outlineLevel="0" collapsed="false">
      <c r="B7" s="30" t="s">
        <v>32</v>
      </c>
      <c r="C7" s="30" t="s">
        <v>33</v>
      </c>
      <c r="D7" s="31" t="s">
        <v>30</v>
      </c>
      <c r="E7" s="32" t="n">
        <f aca="true">TODAY()+0</f>
        <v>46313</v>
      </c>
      <c r="F7" s="31" t="s">
        <v>31</v>
      </c>
      <c r="G7" s="28" t="str">
        <f aca="true">IF(OR(B7="",F7="Concluída",E7=""),"",IF(E7&lt;TODAY(),"Atrasada",IF(E7=TODAY(),"Hoje",IF(E7-TODAY()&lt;=7,"Esta semana",""))))</f>
        <v>Hoje</v>
      </c>
      <c r="H7" s="30"/>
      <c r="I7" s="29" t="n">
        <f aca="false">IF(OR(B7="",E7="",F7="Concluída"),"",E7+ROW()/100000)</f>
        <v>46313.00007</v>
      </c>
    </row>
    <row r="8" customFormat="false" ht="15" hidden="false" customHeight="false" outlineLevel="0" collapsed="false">
      <c r="B8" s="25" t="s">
        <v>34</v>
      </c>
      <c r="C8" s="25" t="s">
        <v>29</v>
      </c>
      <c r="D8" s="26" t="s">
        <v>35</v>
      </c>
      <c r="E8" s="27" t="n">
        <f aca="true">TODAY()+1</f>
        <v>46314</v>
      </c>
      <c r="F8" s="26" t="s">
        <v>31</v>
      </c>
      <c r="G8" s="28" t="str">
        <f aca="true">IF(OR(B8="",F8="Concluída",E8=""),"",IF(E8&lt;TODAY(),"Atrasada",IF(E8=TODAY(),"Hoje",IF(E8-TODAY()&lt;=7,"Esta semana",""))))</f>
        <v>Esta semana</v>
      </c>
      <c r="H8" s="25"/>
      <c r="I8" s="29" t="n">
        <f aca="false">IF(OR(B8="",E8="",F8="Concluída"),"",E8+ROW()/100000)</f>
        <v>46314.00008</v>
      </c>
    </row>
    <row r="9" customFormat="false" ht="15" hidden="false" customHeight="false" outlineLevel="0" collapsed="false">
      <c r="B9" s="30" t="s">
        <v>36</v>
      </c>
      <c r="C9" s="30" t="s">
        <v>37</v>
      </c>
      <c r="D9" s="31" t="s">
        <v>35</v>
      </c>
      <c r="E9" s="32" t="n">
        <f aca="true">TODAY()+3</f>
        <v>46316</v>
      </c>
      <c r="F9" s="31" t="s">
        <v>31</v>
      </c>
      <c r="G9" s="28" t="str">
        <f aca="true">IF(OR(B9="",F9="Concluída",E9=""),"",IF(E9&lt;TODAY(),"Atrasada",IF(E9=TODAY(),"Hoje",IF(E9-TODAY()&lt;=7,"Esta semana",""))))</f>
        <v>Esta semana</v>
      </c>
      <c r="H9" s="30"/>
      <c r="I9" s="29" t="n">
        <f aca="false">IF(OR(B9="",E9="",F9="Concluída"),"",E9+ROW()/100000)</f>
        <v>46316.00009</v>
      </c>
    </row>
    <row r="10" customFormat="false" ht="15" hidden="false" customHeight="false" outlineLevel="0" collapsed="false">
      <c r="B10" s="25" t="s">
        <v>38</v>
      </c>
      <c r="C10" s="25" t="s">
        <v>39</v>
      </c>
      <c r="D10" s="26" t="s">
        <v>35</v>
      </c>
      <c r="E10" s="27" t="n">
        <f aca="true">TODAY()+2</f>
        <v>46315</v>
      </c>
      <c r="F10" s="26" t="s">
        <v>40</v>
      </c>
      <c r="G10" s="28" t="str">
        <f aca="true">IF(OR(B10="",F10="Concluída",E10=""),"",IF(E10&lt;TODAY(),"Atrasada",IF(E10=TODAY(),"Hoje",IF(E10-TODAY()&lt;=7,"Esta semana",""))))</f>
        <v>Esta semana</v>
      </c>
      <c r="H10" s="25"/>
      <c r="I10" s="29" t="n">
        <f aca="false">IF(OR(B10="",E10="",F10="Concluída"),"",E10+ROW()/100000)</f>
        <v>46315.0001</v>
      </c>
    </row>
    <row r="11" customFormat="false" ht="15" hidden="false" customHeight="false" outlineLevel="0" collapsed="false">
      <c r="B11" s="30" t="s">
        <v>41</v>
      </c>
      <c r="C11" s="30" t="s">
        <v>42</v>
      </c>
      <c r="D11" s="31" t="s">
        <v>30</v>
      </c>
      <c r="E11" s="32" t="n">
        <f aca="true">TODAY()+5</f>
        <v>46318</v>
      </c>
      <c r="F11" s="31" t="s">
        <v>31</v>
      </c>
      <c r="G11" s="28" t="str">
        <f aca="true">IF(OR(B11="",F11="Concluída",E11=""),"",IF(E11&lt;TODAY(),"Atrasada",IF(E11=TODAY(),"Hoje",IF(E11-TODAY()&lt;=7,"Esta semana",""))))</f>
        <v>Esta semana</v>
      </c>
      <c r="H11" s="30"/>
      <c r="I11" s="29" t="n">
        <f aca="false">IF(OR(B11="",E11="",F11="Concluída"),"",E11+ROW()/100000)</f>
        <v>46318.00011</v>
      </c>
    </row>
    <row r="12" customFormat="false" ht="15" hidden="false" customHeight="false" outlineLevel="0" collapsed="false">
      <c r="B12" s="25" t="s">
        <v>43</v>
      </c>
      <c r="C12" s="25" t="s">
        <v>44</v>
      </c>
      <c r="D12" s="26" t="s">
        <v>45</v>
      </c>
      <c r="E12" s="27" t="n">
        <f aca="true">TODAY()+9</f>
        <v>46322</v>
      </c>
      <c r="F12" s="26" t="s">
        <v>31</v>
      </c>
      <c r="G12" s="28" t="str">
        <f aca="true">IF(OR(B12="",F12="Concluída",E12=""),"",IF(E12&lt;TODAY(),"Atrasada",IF(E12=TODAY(),"Hoje",IF(E12-TODAY()&lt;=7,"Esta semana",""))))</f>
        <v/>
      </c>
      <c r="H12" s="25"/>
      <c r="I12" s="29" t="n">
        <f aca="false">IF(OR(B12="",E12="",F12="Concluída"),"",E12+ROW()/100000)</f>
        <v>46322.00012</v>
      </c>
    </row>
    <row r="13" customFormat="false" ht="15" hidden="false" customHeight="false" outlineLevel="0" collapsed="false">
      <c r="B13" s="30" t="s">
        <v>46</v>
      </c>
      <c r="C13" s="30" t="s">
        <v>33</v>
      </c>
      <c r="D13" s="31" t="s">
        <v>30</v>
      </c>
      <c r="E13" s="32" t="n">
        <f aca="true">TODAY()+12</f>
        <v>46325</v>
      </c>
      <c r="F13" s="31" t="s">
        <v>31</v>
      </c>
      <c r="G13" s="28" t="str">
        <f aca="true">IF(OR(B13="",F13="Concluída",E13=""),"",IF(E13&lt;TODAY(),"Atrasada",IF(E13=TODAY(),"Hoje",IF(E13-TODAY()&lt;=7,"Esta semana",""))))</f>
        <v/>
      </c>
      <c r="H13" s="30"/>
      <c r="I13" s="29" t="n">
        <f aca="false">IF(OR(B13="",E13="",F13="Concluída"),"",E13+ROW()/100000)</f>
        <v>46325.00013</v>
      </c>
    </row>
    <row r="14" customFormat="false" ht="15" hidden="false" customHeight="false" outlineLevel="0" collapsed="false">
      <c r="B14" s="25" t="s">
        <v>47</v>
      </c>
      <c r="C14" s="25" t="s">
        <v>48</v>
      </c>
      <c r="D14" s="26" t="s">
        <v>45</v>
      </c>
      <c r="E14" s="27" t="n">
        <f aca="true">TODAY()+20</f>
        <v>46333</v>
      </c>
      <c r="F14" s="26" t="s">
        <v>31</v>
      </c>
      <c r="G14" s="28" t="str">
        <f aca="true">IF(OR(B14="",F14="Concluída",E14=""),"",IF(E14&lt;TODAY(),"Atrasada",IF(E14=TODAY(),"Hoje",IF(E14-TODAY()&lt;=7,"Esta semana",""))))</f>
        <v/>
      </c>
      <c r="H14" s="25"/>
      <c r="I14" s="29" t="n">
        <f aca="false">IF(OR(B14="",E14="",F14="Concluída"),"",E14+ROW()/100000)</f>
        <v>46333.00014</v>
      </c>
    </row>
    <row r="15" customFormat="false" ht="15" hidden="false" customHeight="false" outlineLevel="0" collapsed="false">
      <c r="B15" s="30" t="s">
        <v>49</v>
      </c>
      <c r="C15" s="30" t="s">
        <v>29</v>
      </c>
      <c r="D15" s="31" t="s">
        <v>30</v>
      </c>
      <c r="E15" s="32" t="n">
        <f aca="true">TODAY()-5</f>
        <v>46308</v>
      </c>
      <c r="F15" s="31" t="s">
        <v>50</v>
      </c>
      <c r="G15" s="28" t="str">
        <f aca="true">IF(OR(B15="",F15="Concluída",E15=""),"",IF(E15&lt;TODAY(),"Atrasada",IF(E15=TODAY(),"Hoje",IF(E15-TODAY()&lt;=7,"Esta semana",""))))</f>
        <v/>
      </c>
      <c r="H15" s="30"/>
      <c r="I15" s="1" t="str">
        <f aca="false">IF(OR(B15="",E15="",F15="Concluída"),"",E15+ROW()/100000)</f>
        <v/>
      </c>
    </row>
    <row r="16" customFormat="false" ht="15" hidden="false" customHeight="false" outlineLevel="0" collapsed="false">
      <c r="B16" s="25" t="s">
        <v>51</v>
      </c>
      <c r="C16" s="25" t="s">
        <v>37</v>
      </c>
      <c r="D16" s="26" t="s">
        <v>35</v>
      </c>
      <c r="E16" s="27" t="n">
        <f aca="true">TODAY()+6</f>
        <v>46319</v>
      </c>
      <c r="F16" s="26" t="s">
        <v>40</v>
      </c>
      <c r="G16" s="28" t="str">
        <f aca="true">IF(OR(B16="",F16="Concluída",E16=""),"",IF(E16&lt;TODAY(),"Atrasada",IF(E16=TODAY(),"Hoje",IF(E16-TODAY()&lt;=7,"Esta semana",""))))</f>
        <v>Esta semana</v>
      </c>
      <c r="H16" s="25"/>
      <c r="I16" s="29" t="n">
        <f aca="false">IF(OR(B16="",E16="",F16="Concluída"),"",E16+ROW()/100000)</f>
        <v>46319.00016</v>
      </c>
    </row>
    <row r="17" customFormat="false" ht="15" hidden="false" customHeight="false" outlineLevel="0" collapsed="false">
      <c r="B17" s="30" t="s">
        <v>52</v>
      </c>
      <c r="C17" s="30" t="s">
        <v>48</v>
      </c>
      <c r="D17" s="31" t="s">
        <v>45</v>
      </c>
      <c r="E17" s="32" t="n">
        <f aca="true">TODAY()-1</f>
        <v>46312</v>
      </c>
      <c r="F17" s="31" t="s">
        <v>50</v>
      </c>
      <c r="G17" s="28" t="str">
        <f aca="true">IF(OR(B17="",F17="Concluída",E17=""),"",IF(E17&lt;TODAY(),"Atrasada",IF(E17=TODAY(),"Hoje",IF(E17-TODAY()&lt;=7,"Esta semana",""))))</f>
        <v/>
      </c>
      <c r="H17" s="30"/>
      <c r="I17" s="1" t="str">
        <f aca="false">IF(OR(B17="",E17="",F17="Concluída"),"",E17+ROW()/100000)</f>
        <v/>
      </c>
    </row>
    <row r="18" customFormat="false" ht="15" hidden="false" customHeight="false" outlineLevel="0" collapsed="false">
      <c r="B18" s="25" t="s">
        <v>53</v>
      </c>
      <c r="C18" s="25" t="s">
        <v>29</v>
      </c>
      <c r="D18" s="26" t="s">
        <v>30</v>
      </c>
      <c r="E18" s="27" t="n">
        <f aca="true">TODAY()+8</f>
        <v>46321</v>
      </c>
      <c r="F18" s="26" t="s">
        <v>40</v>
      </c>
      <c r="G18" s="28" t="str">
        <f aca="true">IF(OR(B18="",F18="Concluída",E18=""),"",IF(E18&lt;TODAY(),"Atrasada",IF(E18=TODAY(),"Hoje",IF(E18-TODAY()&lt;=7,"Esta semana",""))))</f>
        <v/>
      </c>
      <c r="H18" s="25"/>
      <c r="I18" s="29" t="n">
        <f aca="false">IF(OR(B18="",E18="",F18="Concluída"),"",E18+ROW()/100000)</f>
        <v>46321.00018</v>
      </c>
    </row>
    <row r="19" customFormat="false" ht="15" hidden="false" customHeight="false" outlineLevel="0" collapsed="false">
      <c r="B19" s="30" t="s">
        <v>54</v>
      </c>
      <c r="C19" s="30" t="s">
        <v>44</v>
      </c>
      <c r="D19" s="31" t="s">
        <v>35</v>
      </c>
      <c r="E19" s="32" t="n">
        <f aca="true">TODAY()+14</f>
        <v>46327</v>
      </c>
      <c r="F19" s="31" t="s">
        <v>31</v>
      </c>
      <c r="G19" s="28" t="str">
        <f aca="true">IF(OR(B19="",F19="Concluída",E19=""),"",IF(E19&lt;TODAY(),"Atrasada",IF(E19=TODAY(),"Hoje",IF(E19-TODAY()&lt;=7,"Esta semana",""))))</f>
        <v/>
      </c>
      <c r="H19" s="30"/>
      <c r="I19" s="29" t="n">
        <f aca="false">IF(OR(B19="",E19="",F19="Concluída"),"",E19+ROW()/100000)</f>
        <v>46327.00019</v>
      </c>
    </row>
    <row r="20" customFormat="false" ht="15" hidden="false" customHeight="false" outlineLevel="0" collapsed="false">
      <c r="B20" s="25"/>
      <c r="C20" s="25"/>
      <c r="D20" s="26"/>
      <c r="E20" s="27"/>
      <c r="F20" s="26"/>
      <c r="G20" s="28" t="str">
        <f aca="true">IF(OR(B20="",F20="Concluída",E20=""),"",IF(E20&lt;TODAY(),"Atrasada",IF(E20=TODAY(),"Hoje",IF(E20-TODAY()&lt;=7,"Esta semana",""))))</f>
        <v/>
      </c>
      <c r="H20" s="25"/>
      <c r="I20" s="1" t="str">
        <f aca="false">IF(OR(B20="",E20="",F20="Concluída"),"",E20+ROW()/100000)</f>
        <v/>
      </c>
    </row>
    <row r="21" customFormat="false" ht="15" hidden="false" customHeight="false" outlineLevel="0" collapsed="false">
      <c r="B21" s="30"/>
      <c r="C21" s="30"/>
      <c r="D21" s="31"/>
      <c r="E21" s="32"/>
      <c r="F21" s="31"/>
      <c r="G21" s="28" t="str">
        <f aca="true">IF(OR(B21="",F21="Concluída",E21=""),"",IF(E21&lt;TODAY(),"Atrasada",IF(E21=TODAY(),"Hoje",IF(E21-TODAY()&lt;=7,"Esta semana",""))))</f>
        <v/>
      </c>
      <c r="H21" s="30"/>
      <c r="I21" s="1" t="str">
        <f aca="false">IF(OR(B21="",E21="",F21="Concluída"),"",E21+ROW()/100000)</f>
        <v/>
      </c>
    </row>
    <row r="22" customFormat="false" ht="15" hidden="false" customHeight="false" outlineLevel="0" collapsed="false">
      <c r="B22" s="25"/>
      <c r="C22" s="25"/>
      <c r="D22" s="26"/>
      <c r="E22" s="27"/>
      <c r="F22" s="26"/>
      <c r="G22" s="28" t="str">
        <f aca="true">IF(OR(B22="",F22="Concluída",E22=""),"",IF(E22&lt;TODAY(),"Atrasada",IF(E22=TODAY(),"Hoje",IF(E22-TODAY()&lt;=7,"Esta semana",""))))</f>
        <v/>
      </c>
      <c r="H22" s="25"/>
      <c r="I22" s="1" t="str">
        <f aca="false">IF(OR(B22="",E22="",F22="Concluída"),"",E22+ROW()/100000)</f>
        <v/>
      </c>
    </row>
    <row r="23" customFormat="false" ht="15" hidden="false" customHeight="false" outlineLevel="0" collapsed="false">
      <c r="B23" s="30"/>
      <c r="C23" s="30"/>
      <c r="D23" s="31"/>
      <c r="E23" s="32"/>
      <c r="F23" s="31"/>
      <c r="G23" s="28" t="str">
        <f aca="true">IF(OR(B23="",F23="Concluída",E23=""),"",IF(E23&lt;TODAY(),"Atrasada",IF(E23=TODAY(),"Hoje",IF(E23-TODAY()&lt;=7,"Esta semana",""))))</f>
        <v/>
      </c>
      <c r="H23" s="30"/>
      <c r="I23" s="1" t="str">
        <f aca="false">IF(OR(B23="",E23="",F23="Concluída"),"",E23+ROW()/100000)</f>
        <v/>
      </c>
    </row>
    <row r="24" customFormat="false" ht="15" hidden="false" customHeight="false" outlineLevel="0" collapsed="false">
      <c r="B24" s="25"/>
      <c r="C24" s="25"/>
      <c r="D24" s="26"/>
      <c r="E24" s="27"/>
      <c r="F24" s="26"/>
      <c r="G24" s="28" t="str">
        <f aca="true">IF(OR(B24="",F24="Concluída",E24=""),"",IF(E24&lt;TODAY(),"Atrasada",IF(E24=TODAY(),"Hoje",IF(E24-TODAY()&lt;=7,"Esta semana",""))))</f>
        <v/>
      </c>
      <c r="H24" s="25"/>
      <c r="I24" s="1" t="str">
        <f aca="false">IF(OR(B24="",E24="",F24="Concluída"),"",E24+ROW()/100000)</f>
        <v/>
      </c>
    </row>
    <row r="25" customFormat="false" ht="15" hidden="false" customHeight="false" outlineLevel="0" collapsed="false">
      <c r="B25" s="30"/>
      <c r="C25" s="30"/>
      <c r="D25" s="31"/>
      <c r="E25" s="32"/>
      <c r="F25" s="31"/>
      <c r="G25" s="28" t="str">
        <f aca="true">IF(OR(B25="",F25="Concluída",E25=""),"",IF(E25&lt;TODAY(),"Atrasada",IF(E25=TODAY(),"Hoje",IF(E25-TODAY()&lt;=7,"Esta semana",""))))</f>
        <v/>
      </c>
      <c r="H25" s="30"/>
      <c r="I25" s="1" t="str">
        <f aca="false">IF(OR(B25="",E25="",F25="Concluída"),"",E25+ROW()/100000)</f>
        <v/>
      </c>
    </row>
    <row r="26" customFormat="false" ht="15" hidden="false" customHeight="false" outlineLevel="0" collapsed="false">
      <c r="B26" s="25"/>
      <c r="C26" s="25"/>
      <c r="D26" s="26"/>
      <c r="E26" s="27"/>
      <c r="F26" s="26"/>
      <c r="G26" s="28" t="str">
        <f aca="true">IF(OR(B26="",F26="Concluída",E26=""),"",IF(E26&lt;TODAY(),"Atrasada",IF(E26=TODAY(),"Hoje",IF(E26-TODAY()&lt;=7,"Esta semana",""))))</f>
        <v/>
      </c>
      <c r="H26" s="25"/>
      <c r="I26" s="1" t="str">
        <f aca="false">IF(OR(B26="",E26="",F26="Concluída"),"",E26+ROW()/100000)</f>
        <v/>
      </c>
    </row>
    <row r="27" customFormat="false" ht="15" hidden="false" customHeight="false" outlineLevel="0" collapsed="false">
      <c r="B27" s="30"/>
      <c r="C27" s="30"/>
      <c r="D27" s="31"/>
      <c r="E27" s="32"/>
      <c r="F27" s="31"/>
      <c r="G27" s="28" t="str">
        <f aca="true">IF(OR(B27="",F27="Concluída",E27=""),"",IF(E27&lt;TODAY(),"Atrasada",IF(E27=TODAY(),"Hoje",IF(E27-TODAY()&lt;=7,"Esta semana",""))))</f>
        <v/>
      </c>
      <c r="H27" s="30"/>
      <c r="I27" s="1" t="str">
        <f aca="false">IF(OR(B27="",E27="",F27="Concluída"),"",E27+ROW()/100000)</f>
        <v/>
      </c>
    </row>
    <row r="28" customFormat="false" ht="15" hidden="false" customHeight="false" outlineLevel="0" collapsed="false">
      <c r="B28" s="25"/>
      <c r="C28" s="25"/>
      <c r="D28" s="26"/>
      <c r="E28" s="27"/>
      <c r="F28" s="26"/>
      <c r="G28" s="28" t="str">
        <f aca="true">IF(OR(B28="",F28="Concluída",E28=""),"",IF(E28&lt;TODAY(),"Atrasada",IF(E28=TODAY(),"Hoje",IF(E28-TODAY()&lt;=7,"Esta semana",""))))</f>
        <v/>
      </c>
      <c r="H28" s="25"/>
      <c r="I28" s="1" t="str">
        <f aca="false">IF(OR(B28="",E28="",F28="Concluída"),"",E28+ROW()/100000)</f>
        <v/>
      </c>
    </row>
    <row r="29" customFormat="false" ht="15" hidden="false" customHeight="false" outlineLevel="0" collapsed="false">
      <c r="B29" s="30"/>
      <c r="C29" s="30"/>
      <c r="D29" s="31"/>
      <c r="E29" s="32"/>
      <c r="F29" s="31"/>
      <c r="G29" s="28" t="str">
        <f aca="true">IF(OR(B29="",F29="Concluída",E29=""),"",IF(E29&lt;TODAY(),"Atrasada",IF(E29=TODAY(),"Hoje",IF(E29-TODAY()&lt;=7,"Esta semana",""))))</f>
        <v/>
      </c>
      <c r="H29" s="30"/>
      <c r="I29" s="1" t="str">
        <f aca="false">IF(OR(B29="",E29="",F29="Concluída"),"",E29+ROW()/100000)</f>
        <v/>
      </c>
    </row>
    <row r="30" customFormat="false" ht="15" hidden="false" customHeight="false" outlineLevel="0" collapsed="false">
      <c r="B30" s="25"/>
      <c r="C30" s="25"/>
      <c r="D30" s="26"/>
      <c r="E30" s="27"/>
      <c r="F30" s="26"/>
      <c r="G30" s="28" t="str">
        <f aca="true">IF(OR(B30="",F30="Concluída",E30=""),"",IF(E30&lt;TODAY(),"Atrasada",IF(E30=TODAY(),"Hoje",IF(E30-TODAY()&lt;=7,"Esta semana",""))))</f>
        <v/>
      </c>
      <c r="H30" s="25"/>
      <c r="I30" s="1" t="str">
        <f aca="false">IF(OR(B30="",E30="",F30="Concluída"),"",E30+ROW()/100000)</f>
        <v/>
      </c>
    </row>
    <row r="31" customFormat="false" ht="15" hidden="false" customHeight="false" outlineLevel="0" collapsed="false">
      <c r="B31" s="30"/>
      <c r="C31" s="30"/>
      <c r="D31" s="31"/>
      <c r="E31" s="32"/>
      <c r="F31" s="31"/>
      <c r="G31" s="28" t="str">
        <f aca="true">IF(OR(B31="",F31="Concluída",E31=""),"",IF(E31&lt;TODAY(),"Atrasada",IF(E31=TODAY(),"Hoje",IF(E31-TODAY()&lt;=7,"Esta semana",""))))</f>
        <v/>
      </c>
      <c r="H31" s="30"/>
      <c r="I31" s="1" t="str">
        <f aca="false">IF(OR(B31="",E31="",F31="Concluída"),"",E31+ROW()/100000)</f>
        <v/>
      </c>
    </row>
    <row r="32" customFormat="false" ht="15" hidden="false" customHeight="false" outlineLevel="0" collapsed="false">
      <c r="B32" s="25"/>
      <c r="C32" s="25"/>
      <c r="D32" s="26"/>
      <c r="E32" s="27"/>
      <c r="F32" s="26"/>
      <c r="G32" s="28" t="str">
        <f aca="true">IF(OR(B32="",F32="Concluída",E32=""),"",IF(E32&lt;TODAY(),"Atrasada",IF(E32=TODAY(),"Hoje",IF(E32-TODAY()&lt;=7,"Esta semana",""))))</f>
        <v/>
      </c>
      <c r="H32" s="25"/>
      <c r="I32" s="1" t="str">
        <f aca="false">IF(OR(B32="",E32="",F32="Concluída"),"",E32+ROW()/100000)</f>
        <v/>
      </c>
    </row>
    <row r="33" customFormat="false" ht="15" hidden="false" customHeight="false" outlineLevel="0" collapsed="false">
      <c r="B33" s="30"/>
      <c r="C33" s="30"/>
      <c r="D33" s="31"/>
      <c r="E33" s="32"/>
      <c r="F33" s="31"/>
      <c r="G33" s="28" t="str">
        <f aca="true">IF(OR(B33="",F33="Concluída",E33=""),"",IF(E33&lt;TODAY(),"Atrasada",IF(E33=TODAY(),"Hoje",IF(E33-TODAY()&lt;=7,"Esta semana",""))))</f>
        <v/>
      </c>
      <c r="H33" s="30"/>
      <c r="I33" s="1" t="str">
        <f aca="false">IF(OR(B33="",E33="",F33="Concluída"),"",E33+ROW()/100000)</f>
        <v/>
      </c>
    </row>
    <row r="34" customFormat="false" ht="15" hidden="false" customHeight="false" outlineLevel="0" collapsed="false">
      <c r="B34" s="25"/>
      <c r="C34" s="25"/>
      <c r="D34" s="26"/>
      <c r="E34" s="27"/>
      <c r="F34" s="26"/>
      <c r="G34" s="28" t="str">
        <f aca="true">IF(OR(B34="",F34="Concluída",E34=""),"",IF(E34&lt;TODAY(),"Atrasada",IF(E34=TODAY(),"Hoje",IF(E34-TODAY()&lt;=7,"Esta semana",""))))</f>
        <v/>
      </c>
      <c r="H34" s="25"/>
      <c r="I34" s="1" t="str">
        <f aca="false">IF(OR(B34="",E34="",F34="Concluída"),"",E34+ROW()/100000)</f>
        <v/>
      </c>
    </row>
    <row r="35" customFormat="false" ht="15" hidden="false" customHeight="false" outlineLevel="0" collapsed="false">
      <c r="B35" s="30"/>
      <c r="C35" s="30"/>
      <c r="D35" s="31"/>
      <c r="E35" s="32"/>
      <c r="F35" s="31"/>
      <c r="G35" s="28" t="str">
        <f aca="true">IF(OR(B35="",F35="Concluída",E35=""),"",IF(E35&lt;TODAY(),"Atrasada",IF(E35=TODAY(),"Hoje",IF(E35-TODAY()&lt;=7,"Esta semana",""))))</f>
        <v/>
      </c>
      <c r="H35" s="30"/>
      <c r="I35" s="1" t="str">
        <f aca="false">IF(OR(B35="",E35="",F35="Concluída"),"",E35+ROW()/100000)</f>
        <v/>
      </c>
    </row>
    <row r="36" customFormat="false" ht="15" hidden="false" customHeight="false" outlineLevel="0" collapsed="false">
      <c r="B36" s="25"/>
      <c r="C36" s="25"/>
      <c r="D36" s="26"/>
      <c r="E36" s="27"/>
      <c r="F36" s="26"/>
      <c r="G36" s="28" t="str">
        <f aca="true">IF(OR(B36="",F36="Concluída",E36=""),"",IF(E36&lt;TODAY(),"Atrasada",IF(E36=TODAY(),"Hoje",IF(E36-TODAY()&lt;=7,"Esta semana",""))))</f>
        <v/>
      </c>
      <c r="H36" s="25"/>
      <c r="I36" s="1" t="str">
        <f aca="false">IF(OR(B36="",E36="",F36="Concluída"),"",E36+ROW()/100000)</f>
        <v/>
      </c>
    </row>
    <row r="37" customFormat="false" ht="15" hidden="false" customHeight="false" outlineLevel="0" collapsed="false">
      <c r="B37" s="30"/>
      <c r="C37" s="30"/>
      <c r="D37" s="31"/>
      <c r="E37" s="32"/>
      <c r="F37" s="31"/>
      <c r="G37" s="28" t="str">
        <f aca="true">IF(OR(B37="",F37="Concluída",E37=""),"",IF(E37&lt;TODAY(),"Atrasada",IF(E37=TODAY(),"Hoje",IF(E37-TODAY()&lt;=7,"Esta semana",""))))</f>
        <v/>
      </c>
      <c r="H37" s="30"/>
      <c r="I37" s="1" t="str">
        <f aca="false">IF(OR(B37="",E37="",F37="Concluída"),"",E37+ROW()/100000)</f>
        <v/>
      </c>
    </row>
    <row r="38" customFormat="false" ht="15" hidden="false" customHeight="false" outlineLevel="0" collapsed="false">
      <c r="B38" s="25"/>
      <c r="C38" s="25"/>
      <c r="D38" s="26"/>
      <c r="E38" s="27"/>
      <c r="F38" s="26"/>
      <c r="G38" s="28" t="str">
        <f aca="true">IF(OR(B38="",F38="Concluída",E38=""),"",IF(E38&lt;TODAY(),"Atrasada",IF(E38=TODAY(),"Hoje",IF(E38-TODAY()&lt;=7,"Esta semana",""))))</f>
        <v/>
      </c>
      <c r="H38" s="25"/>
      <c r="I38" s="1" t="str">
        <f aca="false">IF(OR(B38="",E38="",F38="Concluída"),"",E38+ROW()/100000)</f>
        <v/>
      </c>
    </row>
    <row r="39" customFormat="false" ht="15" hidden="false" customHeight="false" outlineLevel="0" collapsed="false">
      <c r="B39" s="30"/>
      <c r="C39" s="30"/>
      <c r="D39" s="31"/>
      <c r="E39" s="32"/>
      <c r="F39" s="31"/>
      <c r="G39" s="28" t="str">
        <f aca="true">IF(OR(B39="",F39="Concluída",E39=""),"",IF(E39&lt;TODAY(),"Atrasada",IF(E39=TODAY(),"Hoje",IF(E39-TODAY()&lt;=7,"Esta semana",""))))</f>
        <v/>
      </c>
      <c r="H39" s="30"/>
      <c r="I39" s="1" t="str">
        <f aca="false">IF(OR(B39="",E39="",F39="Concluída"),"",E39+ROW()/100000)</f>
        <v/>
      </c>
    </row>
    <row r="40" customFormat="false" ht="15" hidden="false" customHeight="false" outlineLevel="0" collapsed="false">
      <c r="B40" s="25"/>
      <c r="C40" s="25"/>
      <c r="D40" s="26"/>
      <c r="E40" s="27"/>
      <c r="F40" s="26"/>
      <c r="G40" s="28" t="str">
        <f aca="true">IF(OR(B40="",F40="Concluída",E40=""),"",IF(E40&lt;TODAY(),"Atrasada",IF(E40=TODAY(),"Hoje",IF(E40-TODAY()&lt;=7,"Esta semana",""))))</f>
        <v/>
      </c>
      <c r="H40" s="25"/>
      <c r="I40" s="1" t="str">
        <f aca="false">IF(OR(B40="",E40="",F40="Concluída"),"",E40+ROW()/100000)</f>
        <v/>
      </c>
    </row>
    <row r="41" customFormat="false" ht="15" hidden="false" customHeight="false" outlineLevel="0" collapsed="false">
      <c r="B41" s="30"/>
      <c r="C41" s="30"/>
      <c r="D41" s="31"/>
      <c r="E41" s="32"/>
      <c r="F41" s="31"/>
      <c r="G41" s="28" t="str">
        <f aca="true">IF(OR(B41="",F41="Concluída",E41=""),"",IF(E41&lt;TODAY(),"Atrasada",IF(E41=TODAY(),"Hoje",IF(E41-TODAY()&lt;=7,"Esta semana",""))))</f>
        <v/>
      </c>
      <c r="H41" s="30"/>
      <c r="I41" s="1" t="str">
        <f aca="false">IF(OR(B41="",E41="",F41="Concluída"),"",E41+ROW()/100000)</f>
        <v/>
      </c>
    </row>
    <row r="42" customFormat="false" ht="15" hidden="false" customHeight="false" outlineLevel="0" collapsed="false">
      <c r="B42" s="25"/>
      <c r="C42" s="25"/>
      <c r="D42" s="26"/>
      <c r="E42" s="27"/>
      <c r="F42" s="26"/>
      <c r="G42" s="28" t="str">
        <f aca="true">IF(OR(B42="",F42="Concluída",E42=""),"",IF(E42&lt;TODAY(),"Atrasada",IF(E42=TODAY(),"Hoje",IF(E42-TODAY()&lt;=7,"Esta semana",""))))</f>
        <v/>
      </c>
      <c r="H42" s="25"/>
      <c r="I42" s="1" t="str">
        <f aca="false">IF(OR(B42="",E42="",F42="Concluída"),"",E42+ROW()/100000)</f>
        <v/>
      </c>
    </row>
    <row r="43" customFormat="false" ht="15" hidden="false" customHeight="false" outlineLevel="0" collapsed="false">
      <c r="B43" s="30"/>
      <c r="C43" s="30"/>
      <c r="D43" s="31"/>
      <c r="E43" s="32"/>
      <c r="F43" s="31"/>
      <c r="G43" s="28" t="str">
        <f aca="true">IF(OR(B43="",F43="Concluída",E43=""),"",IF(E43&lt;TODAY(),"Atrasada",IF(E43=TODAY(),"Hoje",IF(E43-TODAY()&lt;=7,"Esta semana",""))))</f>
        <v/>
      </c>
      <c r="H43" s="30"/>
      <c r="I43" s="1" t="str">
        <f aca="false">IF(OR(B43="",E43="",F43="Concluída"),"",E43+ROW()/100000)</f>
        <v/>
      </c>
    </row>
    <row r="44" customFormat="false" ht="15" hidden="false" customHeight="false" outlineLevel="0" collapsed="false">
      <c r="B44" s="25"/>
      <c r="C44" s="25"/>
      <c r="D44" s="26"/>
      <c r="E44" s="27"/>
      <c r="F44" s="26"/>
      <c r="G44" s="28" t="str">
        <f aca="true">IF(OR(B44="",F44="Concluída",E44=""),"",IF(E44&lt;TODAY(),"Atrasada",IF(E44=TODAY(),"Hoje",IF(E44-TODAY()&lt;=7,"Esta semana",""))))</f>
        <v/>
      </c>
      <c r="H44" s="25"/>
      <c r="I44" s="1" t="str">
        <f aca="false">IF(OR(B44="",E44="",F44="Concluída"),"",E44+ROW()/100000)</f>
        <v/>
      </c>
    </row>
    <row r="45" customFormat="false" ht="15" hidden="false" customHeight="false" outlineLevel="0" collapsed="false">
      <c r="B45" s="30"/>
      <c r="C45" s="30"/>
      <c r="D45" s="31"/>
      <c r="E45" s="32"/>
      <c r="F45" s="31"/>
      <c r="G45" s="28" t="str">
        <f aca="true">IF(OR(B45="",F45="Concluída",E45=""),"",IF(E45&lt;TODAY(),"Atrasada",IF(E45=TODAY(),"Hoje",IF(E45-TODAY()&lt;=7,"Esta semana",""))))</f>
        <v/>
      </c>
      <c r="H45" s="30"/>
      <c r="I45" s="1" t="str">
        <f aca="false">IF(OR(B45="",E45="",F45="Concluída"),"",E45+ROW()/100000)</f>
        <v/>
      </c>
    </row>
    <row r="46" customFormat="false" ht="15" hidden="false" customHeight="false" outlineLevel="0" collapsed="false">
      <c r="B46" s="25"/>
      <c r="C46" s="25"/>
      <c r="D46" s="26"/>
      <c r="E46" s="27"/>
      <c r="F46" s="26"/>
      <c r="G46" s="28" t="str">
        <f aca="true">IF(OR(B46="",F46="Concluída",E46=""),"",IF(E46&lt;TODAY(),"Atrasada",IF(E46=TODAY(),"Hoje",IF(E46-TODAY()&lt;=7,"Esta semana",""))))</f>
        <v/>
      </c>
      <c r="H46" s="25"/>
      <c r="I46" s="1" t="str">
        <f aca="false">IF(OR(B46="",E46="",F46="Concluída"),"",E46+ROW()/100000)</f>
        <v/>
      </c>
    </row>
    <row r="47" customFormat="false" ht="15" hidden="false" customHeight="false" outlineLevel="0" collapsed="false">
      <c r="B47" s="30"/>
      <c r="C47" s="30"/>
      <c r="D47" s="31"/>
      <c r="E47" s="32"/>
      <c r="F47" s="31"/>
      <c r="G47" s="28" t="str">
        <f aca="true">IF(OR(B47="",F47="Concluída",E47=""),"",IF(E47&lt;TODAY(),"Atrasada",IF(E47=TODAY(),"Hoje",IF(E47-TODAY()&lt;=7,"Esta semana",""))))</f>
        <v/>
      </c>
      <c r="H47" s="30"/>
      <c r="I47" s="1" t="str">
        <f aca="false">IF(OR(B47="",E47="",F47="Concluída"),"",E47+ROW()/100000)</f>
        <v/>
      </c>
    </row>
    <row r="48" customFormat="false" ht="15" hidden="false" customHeight="false" outlineLevel="0" collapsed="false">
      <c r="B48" s="25"/>
      <c r="C48" s="25"/>
      <c r="D48" s="26"/>
      <c r="E48" s="27"/>
      <c r="F48" s="26"/>
      <c r="G48" s="28" t="str">
        <f aca="true">IF(OR(B48="",F48="Concluída",E48=""),"",IF(E48&lt;TODAY(),"Atrasada",IF(E48=TODAY(),"Hoje",IF(E48-TODAY()&lt;=7,"Esta semana",""))))</f>
        <v/>
      </c>
      <c r="H48" s="25"/>
      <c r="I48" s="1" t="str">
        <f aca="false">IF(OR(B48="",E48="",F48="Concluída"),"",E48+ROW()/100000)</f>
        <v/>
      </c>
    </row>
    <row r="49" customFormat="false" ht="15" hidden="false" customHeight="false" outlineLevel="0" collapsed="false">
      <c r="B49" s="30"/>
      <c r="C49" s="30"/>
      <c r="D49" s="31"/>
      <c r="E49" s="32"/>
      <c r="F49" s="31"/>
      <c r="G49" s="28" t="str">
        <f aca="true">IF(OR(B49="",F49="Concluída",E49=""),"",IF(E49&lt;TODAY(),"Atrasada",IF(E49=TODAY(),"Hoje",IF(E49-TODAY()&lt;=7,"Esta semana",""))))</f>
        <v/>
      </c>
      <c r="H49" s="30"/>
      <c r="I49" s="1" t="str">
        <f aca="false">IF(OR(B49="",E49="",F49="Concluída"),"",E49+ROW()/100000)</f>
        <v/>
      </c>
    </row>
    <row r="50" customFormat="false" ht="15" hidden="false" customHeight="false" outlineLevel="0" collapsed="false">
      <c r="B50" s="25"/>
      <c r="C50" s="25"/>
      <c r="D50" s="26"/>
      <c r="E50" s="27"/>
      <c r="F50" s="26"/>
      <c r="G50" s="28" t="str">
        <f aca="true">IF(OR(B50="",F50="Concluída",E50=""),"",IF(E50&lt;TODAY(),"Atrasada",IF(E50=TODAY(),"Hoje",IF(E50-TODAY()&lt;=7,"Esta semana",""))))</f>
        <v/>
      </c>
      <c r="H50" s="25"/>
      <c r="I50" s="1" t="str">
        <f aca="false">IF(OR(B50="",E50="",F50="Concluída"),"",E50+ROW()/100000)</f>
        <v/>
      </c>
    </row>
    <row r="51" customFormat="false" ht="15" hidden="false" customHeight="false" outlineLevel="0" collapsed="false">
      <c r="B51" s="30"/>
      <c r="C51" s="30"/>
      <c r="D51" s="31"/>
      <c r="E51" s="32"/>
      <c r="F51" s="31"/>
      <c r="G51" s="28" t="str">
        <f aca="true">IF(OR(B51="",F51="Concluída",E51=""),"",IF(E51&lt;TODAY(),"Atrasada",IF(E51=TODAY(),"Hoje",IF(E51-TODAY()&lt;=7,"Esta semana",""))))</f>
        <v/>
      </c>
      <c r="H51" s="30"/>
      <c r="I51" s="1" t="str">
        <f aca="false">IF(OR(B51="",E51="",F51="Concluída"),"",E51+ROW()/100000)</f>
        <v/>
      </c>
    </row>
    <row r="52" customFormat="false" ht="15" hidden="false" customHeight="false" outlineLevel="0" collapsed="false">
      <c r="B52" s="25"/>
      <c r="C52" s="25"/>
      <c r="D52" s="26"/>
      <c r="E52" s="27"/>
      <c r="F52" s="26"/>
      <c r="G52" s="28" t="str">
        <f aca="true">IF(OR(B52="",F52="Concluída",E52=""),"",IF(E52&lt;TODAY(),"Atrasada",IF(E52=TODAY(),"Hoje",IF(E52-TODAY()&lt;=7,"Esta semana",""))))</f>
        <v/>
      </c>
      <c r="H52" s="25"/>
      <c r="I52" s="1" t="str">
        <f aca="false">IF(OR(B52="",E52="",F52="Concluída"),"",E52+ROW()/100000)</f>
        <v/>
      </c>
    </row>
    <row r="53" customFormat="false" ht="15" hidden="false" customHeight="false" outlineLevel="0" collapsed="false">
      <c r="B53" s="30"/>
      <c r="C53" s="30"/>
      <c r="D53" s="31"/>
      <c r="E53" s="32"/>
      <c r="F53" s="31"/>
      <c r="G53" s="28" t="str">
        <f aca="true">IF(OR(B53="",F53="Concluída",E53=""),"",IF(E53&lt;TODAY(),"Atrasada",IF(E53=TODAY(),"Hoje",IF(E53-TODAY()&lt;=7,"Esta semana",""))))</f>
        <v/>
      </c>
      <c r="H53" s="30"/>
      <c r="I53" s="1" t="str">
        <f aca="false">IF(OR(B53="",E53="",F53="Concluída"),"",E53+ROW()/100000)</f>
        <v/>
      </c>
    </row>
    <row r="54" customFormat="false" ht="15" hidden="false" customHeight="false" outlineLevel="0" collapsed="false">
      <c r="B54" s="25"/>
      <c r="C54" s="25"/>
      <c r="D54" s="26"/>
      <c r="E54" s="27"/>
      <c r="F54" s="26"/>
      <c r="G54" s="28" t="str">
        <f aca="true">IF(OR(B54="",F54="Concluída",E54=""),"",IF(E54&lt;TODAY(),"Atrasada",IF(E54=TODAY(),"Hoje",IF(E54-TODAY()&lt;=7,"Esta semana",""))))</f>
        <v/>
      </c>
      <c r="H54" s="25"/>
      <c r="I54" s="1" t="str">
        <f aca="false">IF(OR(B54="",E54="",F54="Concluída"),"",E54+ROW()/100000)</f>
        <v/>
      </c>
    </row>
    <row r="55" customFormat="false" ht="15" hidden="false" customHeight="false" outlineLevel="0" collapsed="false">
      <c r="B55" s="30"/>
      <c r="C55" s="30"/>
      <c r="D55" s="31"/>
      <c r="E55" s="32"/>
      <c r="F55" s="31"/>
      <c r="G55" s="28" t="str">
        <f aca="true">IF(OR(B55="",F55="Concluída",E55=""),"",IF(E55&lt;TODAY(),"Atrasada",IF(E55=TODAY(),"Hoje",IF(E55-TODAY()&lt;=7,"Esta semana",""))))</f>
        <v/>
      </c>
      <c r="H55" s="30"/>
      <c r="I55" s="1" t="str">
        <f aca="false">IF(OR(B55="",E55="",F55="Concluída"),"",E55+ROW()/100000)</f>
        <v/>
      </c>
    </row>
    <row r="56" customFormat="false" ht="15" hidden="false" customHeight="false" outlineLevel="0" collapsed="false">
      <c r="B56" s="25"/>
      <c r="C56" s="25"/>
      <c r="D56" s="26"/>
      <c r="E56" s="27"/>
      <c r="F56" s="26"/>
      <c r="G56" s="28" t="str">
        <f aca="true">IF(OR(B56="",F56="Concluída",E56=""),"",IF(E56&lt;TODAY(),"Atrasada",IF(E56=TODAY(),"Hoje",IF(E56-TODAY()&lt;=7,"Esta semana",""))))</f>
        <v/>
      </c>
      <c r="H56" s="25"/>
      <c r="I56" s="1" t="str">
        <f aca="false">IF(OR(B56="",E56="",F56="Concluída"),"",E56+ROW()/100000)</f>
        <v/>
      </c>
    </row>
    <row r="57" customFormat="false" ht="15" hidden="false" customHeight="false" outlineLevel="0" collapsed="false">
      <c r="B57" s="30"/>
      <c r="C57" s="30"/>
      <c r="D57" s="31"/>
      <c r="E57" s="32"/>
      <c r="F57" s="31"/>
      <c r="G57" s="28" t="str">
        <f aca="true">IF(OR(B57="",F57="Concluída",E57=""),"",IF(E57&lt;TODAY(),"Atrasada",IF(E57=TODAY(),"Hoje",IF(E57-TODAY()&lt;=7,"Esta semana",""))))</f>
        <v/>
      </c>
      <c r="H57" s="30"/>
      <c r="I57" s="1" t="str">
        <f aca="false">IF(OR(B57="",E57="",F57="Concluída"),"",E57+ROW()/100000)</f>
        <v/>
      </c>
    </row>
    <row r="58" customFormat="false" ht="15" hidden="false" customHeight="false" outlineLevel="0" collapsed="false">
      <c r="B58" s="25"/>
      <c r="C58" s="25"/>
      <c r="D58" s="26"/>
      <c r="E58" s="27"/>
      <c r="F58" s="26"/>
      <c r="G58" s="28" t="str">
        <f aca="true">IF(OR(B58="",F58="Concluída",E58=""),"",IF(E58&lt;TODAY(),"Atrasada",IF(E58=TODAY(),"Hoje",IF(E58-TODAY()&lt;=7,"Esta semana",""))))</f>
        <v/>
      </c>
      <c r="H58" s="25"/>
      <c r="I58" s="1" t="str">
        <f aca="false">IF(OR(B58="",E58="",F58="Concluída"),"",E58+ROW()/100000)</f>
        <v/>
      </c>
    </row>
    <row r="59" customFormat="false" ht="15" hidden="false" customHeight="false" outlineLevel="0" collapsed="false">
      <c r="B59" s="30"/>
      <c r="C59" s="30"/>
      <c r="D59" s="31"/>
      <c r="E59" s="32"/>
      <c r="F59" s="31"/>
      <c r="G59" s="28" t="str">
        <f aca="true">IF(OR(B59="",F59="Concluída",E59=""),"",IF(E59&lt;TODAY(),"Atrasada",IF(E59=TODAY(),"Hoje",IF(E59-TODAY()&lt;=7,"Esta semana",""))))</f>
        <v/>
      </c>
      <c r="H59" s="30"/>
      <c r="I59" s="1" t="str">
        <f aca="false">IF(OR(B59="",E59="",F59="Concluída"),"",E59+ROW()/100000)</f>
        <v/>
      </c>
    </row>
    <row r="60" customFormat="false" ht="15" hidden="false" customHeight="false" outlineLevel="0" collapsed="false">
      <c r="B60" s="25"/>
      <c r="C60" s="25"/>
      <c r="D60" s="26"/>
      <c r="E60" s="27"/>
      <c r="F60" s="26"/>
      <c r="G60" s="28" t="str">
        <f aca="true">IF(OR(B60="",F60="Concluída",E60=""),"",IF(E60&lt;TODAY(),"Atrasada",IF(E60=TODAY(),"Hoje",IF(E60-TODAY()&lt;=7,"Esta semana",""))))</f>
        <v/>
      </c>
      <c r="H60" s="25"/>
      <c r="I60" s="1" t="str">
        <f aca="false">IF(OR(B60="",E60="",F60="Concluída"),"",E60+ROW()/100000)</f>
        <v/>
      </c>
    </row>
    <row r="61" customFormat="false" ht="15" hidden="false" customHeight="false" outlineLevel="0" collapsed="false">
      <c r="B61" s="30"/>
      <c r="C61" s="30"/>
      <c r="D61" s="31"/>
      <c r="E61" s="32"/>
      <c r="F61" s="31"/>
      <c r="G61" s="28" t="str">
        <f aca="true">IF(OR(B61="",F61="Concluída",E61=""),"",IF(E61&lt;TODAY(),"Atrasada",IF(E61=TODAY(),"Hoje",IF(E61-TODAY()&lt;=7,"Esta semana",""))))</f>
        <v/>
      </c>
      <c r="H61" s="30"/>
      <c r="I61" s="1" t="str">
        <f aca="false">IF(OR(B61="",E61="",F61="Concluída"),"",E61+ROW()/100000)</f>
        <v/>
      </c>
    </row>
    <row r="62" customFormat="false" ht="15" hidden="false" customHeight="false" outlineLevel="0" collapsed="false">
      <c r="B62" s="25"/>
      <c r="C62" s="25"/>
      <c r="D62" s="26"/>
      <c r="E62" s="27"/>
      <c r="F62" s="26"/>
      <c r="G62" s="28" t="str">
        <f aca="true">IF(OR(B62="",F62="Concluída",E62=""),"",IF(E62&lt;TODAY(),"Atrasada",IF(E62=TODAY(),"Hoje",IF(E62-TODAY()&lt;=7,"Esta semana",""))))</f>
        <v/>
      </c>
      <c r="H62" s="25"/>
      <c r="I62" s="1" t="str">
        <f aca="false">IF(OR(B62="",E62="",F62="Concluída"),"",E62+ROW()/100000)</f>
        <v/>
      </c>
    </row>
    <row r="63" customFormat="false" ht="15" hidden="false" customHeight="false" outlineLevel="0" collapsed="false">
      <c r="B63" s="30"/>
      <c r="C63" s="30"/>
      <c r="D63" s="31"/>
      <c r="E63" s="32"/>
      <c r="F63" s="31"/>
      <c r="G63" s="28" t="str">
        <f aca="true">IF(OR(B63="",F63="Concluída",E63=""),"",IF(E63&lt;TODAY(),"Atrasada",IF(E63=TODAY(),"Hoje",IF(E63-TODAY()&lt;=7,"Esta semana",""))))</f>
        <v/>
      </c>
      <c r="H63" s="30"/>
      <c r="I63" s="1" t="str">
        <f aca="false">IF(OR(B63="",E63="",F63="Concluída"),"",E63+ROW()/100000)</f>
        <v/>
      </c>
    </row>
    <row r="64" customFormat="false" ht="15" hidden="false" customHeight="false" outlineLevel="0" collapsed="false">
      <c r="B64" s="25"/>
      <c r="C64" s="25"/>
      <c r="D64" s="26"/>
      <c r="E64" s="27"/>
      <c r="F64" s="26"/>
      <c r="G64" s="28" t="str">
        <f aca="true">IF(OR(B64="",F64="Concluída",E64=""),"",IF(E64&lt;TODAY(),"Atrasada",IF(E64=TODAY(),"Hoje",IF(E64-TODAY()&lt;=7,"Esta semana",""))))</f>
        <v/>
      </c>
      <c r="H64" s="25"/>
      <c r="I64" s="1" t="str">
        <f aca="false">IF(OR(B64="",E64="",F64="Concluída"),"",E64+ROW()/100000)</f>
        <v/>
      </c>
    </row>
    <row r="65" customFormat="false" ht="15" hidden="false" customHeight="false" outlineLevel="0" collapsed="false">
      <c r="B65" s="30"/>
      <c r="C65" s="30"/>
      <c r="D65" s="31"/>
      <c r="E65" s="32"/>
      <c r="F65" s="31"/>
      <c r="G65" s="28" t="str">
        <f aca="true">IF(OR(B65="",F65="Concluída",E65=""),"",IF(E65&lt;TODAY(),"Atrasada",IF(E65=TODAY(),"Hoje",IF(E65-TODAY()&lt;=7,"Esta semana",""))))</f>
        <v/>
      </c>
      <c r="H65" s="30"/>
      <c r="I65" s="1" t="str">
        <f aca="false">IF(OR(B65="",E65="",F65="Concluída"),"",E65+ROW()/100000)</f>
        <v/>
      </c>
    </row>
    <row r="66" customFormat="false" ht="15" hidden="false" customHeight="false" outlineLevel="0" collapsed="false">
      <c r="B66" s="25"/>
      <c r="C66" s="25"/>
      <c r="D66" s="26"/>
      <c r="E66" s="27"/>
      <c r="F66" s="26"/>
      <c r="G66" s="28" t="str">
        <f aca="true">IF(OR(B66="",F66="Concluída",E66=""),"",IF(E66&lt;TODAY(),"Atrasada",IF(E66=TODAY(),"Hoje",IF(E66-TODAY()&lt;=7,"Esta semana",""))))</f>
        <v/>
      </c>
      <c r="H66" s="25"/>
      <c r="I66" s="1" t="str">
        <f aca="false">IF(OR(B66="",E66="",F66="Concluída"),"",E66+ROW()/100000)</f>
        <v/>
      </c>
    </row>
    <row r="67" customFormat="false" ht="15" hidden="false" customHeight="false" outlineLevel="0" collapsed="false">
      <c r="B67" s="30"/>
      <c r="C67" s="30"/>
      <c r="D67" s="31"/>
      <c r="E67" s="32"/>
      <c r="F67" s="31"/>
      <c r="G67" s="28" t="str">
        <f aca="true">IF(OR(B67="",F67="Concluída",E67=""),"",IF(E67&lt;TODAY(),"Atrasada",IF(E67=TODAY(),"Hoje",IF(E67-TODAY()&lt;=7,"Esta semana",""))))</f>
        <v/>
      </c>
      <c r="H67" s="30"/>
      <c r="I67" s="1" t="str">
        <f aca="false">IF(OR(B67="",E67="",F67="Concluída"),"",E67+ROW()/100000)</f>
        <v/>
      </c>
    </row>
    <row r="68" customFormat="false" ht="15" hidden="false" customHeight="false" outlineLevel="0" collapsed="false">
      <c r="B68" s="25"/>
      <c r="C68" s="25"/>
      <c r="D68" s="26"/>
      <c r="E68" s="27"/>
      <c r="F68" s="26"/>
      <c r="G68" s="28" t="str">
        <f aca="true">IF(OR(B68="",F68="Concluída",E68=""),"",IF(E68&lt;TODAY(),"Atrasada",IF(E68=TODAY(),"Hoje",IF(E68-TODAY()&lt;=7,"Esta semana",""))))</f>
        <v/>
      </c>
      <c r="H68" s="25"/>
      <c r="I68" s="1" t="str">
        <f aca="false">IF(OR(B68="",E68="",F68="Concluída"),"",E68+ROW()/100000)</f>
        <v/>
      </c>
    </row>
    <row r="69" customFormat="false" ht="15" hidden="false" customHeight="false" outlineLevel="0" collapsed="false">
      <c r="B69" s="30"/>
      <c r="C69" s="30"/>
      <c r="D69" s="31"/>
      <c r="E69" s="32"/>
      <c r="F69" s="31"/>
      <c r="G69" s="28" t="str">
        <f aca="true">IF(OR(B69="",F69="Concluída",E69=""),"",IF(E69&lt;TODAY(),"Atrasada",IF(E69=TODAY(),"Hoje",IF(E69-TODAY()&lt;=7,"Esta semana",""))))</f>
        <v/>
      </c>
      <c r="H69" s="30"/>
      <c r="I69" s="1" t="str">
        <f aca="false">IF(OR(B69="",E69="",F69="Concluída"),"",E69+ROW()/100000)</f>
        <v/>
      </c>
    </row>
    <row r="70" customFormat="false" ht="15" hidden="false" customHeight="false" outlineLevel="0" collapsed="false">
      <c r="B70" s="25"/>
      <c r="C70" s="25"/>
      <c r="D70" s="26"/>
      <c r="E70" s="27"/>
      <c r="F70" s="26"/>
      <c r="G70" s="28" t="str">
        <f aca="true">IF(OR(B70="",F70="Concluída",E70=""),"",IF(E70&lt;TODAY(),"Atrasada",IF(E70=TODAY(),"Hoje",IF(E70-TODAY()&lt;=7,"Esta semana",""))))</f>
        <v/>
      </c>
      <c r="H70" s="25"/>
      <c r="I70" s="1" t="str">
        <f aca="false">IF(OR(B70="",E70="",F70="Concluída"),"",E70+ROW()/100000)</f>
        <v/>
      </c>
    </row>
    <row r="71" customFormat="false" ht="15" hidden="false" customHeight="false" outlineLevel="0" collapsed="false">
      <c r="B71" s="30"/>
      <c r="C71" s="30"/>
      <c r="D71" s="31"/>
      <c r="E71" s="32"/>
      <c r="F71" s="31"/>
      <c r="G71" s="28" t="str">
        <f aca="true">IF(OR(B71="",F71="Concluída",E71=""),"",IF(E71&lt;TODAY(),"Atrasada",IF(E71=TODAY(),"Hoje",IF(E71-TODAY()&lt;=7,"Esta semana",""))))</f>
        <v/>
      </c>
      <c r="H71" s="30"/>
      <c r="I71" s="1" t="str">
        <f aca="false">IF(OR(B71="",E71="",F71="Concluída"),"",E71+ROW()/100000)</f>
        <v/>
      </c>
    </row>
    <row r="72" customFormat="false" ht="15" hidden="false" customHeight="false" outlineLevel="0" collapsed="false">
      <c r="B72" s="25"/>
      <c r="C72" s="25"/>
      <c r="D72" s="26"/>
      <c r="E72" s="27"/>
      <c r="F72" s="26"/>
      <c r="G72" s="28" t="str">
        <f aca="true">IF(OR(B72="",F72="Concluída",E72=""),"",IF(E72&lt;TODAY(),"Atrasada",IF(E72=TODAY(),"Hoje",IF(E72-TODAY()&lt;=7,"Esta semana",""))))</f>
        <v/>
      </c>
      <c r="H72" s="25"/>
      <c r="I72" s="1" t="str">
        <f aca="false">IF(OR(B72="",E72="",F72="Concluída"),"",E72+ROW()/100000)</f>
        <v/>
      </c>
    </row>
    <row r="73" customFormat="false" ht="15" hidden="false" customHeight="false" outlineLevel="0" collapsed="false">
      <c r="B73" s="30"/>
      <c r="C73" s="30"/>
      <c r="D73" s="31"/>
      <c r="E73" s="32"/>
      <c r="F73" s="31"/>
      <c r="G73" s="28" t="str">
        <f aca="true">IF(OR(B73="",F73="Concluída",E73=""),"",IF(E73&lt;TODAY(),"Atrasada",IF(E73=TODAY(),"Hoje",IF(E73-TODAY()&lt;=7,"Esta semana",""))))</f>
        <v/>
      </c>
      <c r="H73" s="30"/>
      <c r="I73" s="1" t="str">
        <f aca="false">IF(OR(B73="",E73="",F73="Concluída"),"",E73+ROW()/100000)</f>
        <v/>
      </c>
    </row>
    <row r="74" customFormat="false" ht="15" hidden="false" customHeight="false" outlineLevel="0" collapsed="false">
      <c r="B74" s="25"/>
      <c r="C74" s="25"/>
      <c r="D74" s="26"/>
      <c r="E74" s="27"/>
      <c r="F74" s="26"/>
      <c r="G74" s="28" t="str">
        <f aca="true">IF(OR(B74="",F74="Concluída",E74=""),"",IF(E74&lt;TODAY(),"Atrasada",IF(E74=TODAY(),"Hoje",IF(E74-TODAY()&lt;=7,"Esta semana",""))))</f>
        <v/>
      </c>
      <c r="H74" s="25"/>
      <c r="I74" s="1" t="str">
        <f aca="false">IF(OR(B74="",E74="",F74="Concluída"),"",E74+ROW()/100000)</f>
        <v/>
      </c>
    </row>
    <row r="75" customFormat="false" ht="15" hidden="false" customHeight="false" outlineLevel="0" collapsed="false">
      <c r="B75" s="30"/>
      <c r="C75" s="30"/>
      <c r="D75" s="31"/>
      <c r="E75" s="32"/>
      <c r="F75" s="31"/>
      <c r="G75" s="28" t="str">
        <f aca="true">IF(OR(B75="",F75="Concluída",E75=""),"",IF(E75&lt;TODAY(),"Atrasada",IF(E75=TODAY(),"Hoje",IF(E75-TODAY()&lt;=7,"Esta semana",""))))</f>
        <v/>
      </c>
      <c r="H75" s="30"/>
      <c r="I75" s="1" t="str">
        <f aca="false">IF(OR(B75="",E75="",F75="Concluída"),"",E75+ROW()/100000)</f>
        <v/>
      </c>
    </row>
    <row r="76" customFormat="false" ht="15" hidden="false" customHeight="false" outlineLevel="0" collapsed="false">
      <c r="B76" s="25"/>
      <c r="C76" s="25"/>
      <c r="D76" s="26"/>
      <c r="E76" s="27"/>
      <c r="F76" s="26"/>
      <c r="G76" s="28" t="str">
        <f aca="true">IF(OR(B76="",F76="Concluída",E76=""),"",IF(E76&lt;TODAY(),"Atrasada",IF(E76=TODAY(),"Hoje",IF(E76-TODAY()&lt;=7,"Esta semana",""))))</f>
        <v/>
      </c>
      <c r="H76" s="25"/>
      <c r="I76" s="1" t="str">
        <f aca="false">IF(OR(B76="",E76="",F76="Concluída"),"",E76+ROW()/100000)</f>
        <v/>
      </c>
    </row>
    <row r="77" customFormat="false" ht="15" hidden="false" customHeight="false" outlineLevel="0" collapsed="false">
      <c r="B77" s="30"/>
      <c r="C77" s="30"/>
      <c r="D77" s="31"/>
      <c r="E77" s="32"/>
      <c r="F77" s="31"/>
      <c r="G77" s="28" t="str">
        <f aca="true">IF(OR(B77="",F77="Concluída",E77=""),"",IF(E77&lt;TODAY(),"Atrasada",IF(E77=TODAY(),"Hoje",IF(E77-TODAY()&lt;=7,"Esta semana",""))))</f>
        <v/>
      </c>
      <c r="H77" s="30"/>
      <c r="I77" s="1" t="str">
        <f aca="false">IF(OR(B77="",E77="",F77="Concluída"),"",E77+ROW()/100000)</f>
        <v/>
      </c>
    </row>
    <row r="78" customFormat="false" ht="15" hidden="false" customHeight="false" outlineLevel="0" collapsed="false">
      <c r="B78" s="25"/>
      <c r="C78" s="25"/>
      <c r="D78" s="26"/>
      <c r="E78" s="27"/>
      <c r="F78" s="26"/>
      <c r="G78" s="28" t="str">
        <f aca="true">IF(OR(B78="",F78="Concluída",E78=""),"",IF(E78&lt;TODAY(),"Atrasada",IF(E78=TODAY(),"Hoje",IF(E78-TODAY()&lt;=7,"Esta semana",""))))</f>
        <v/>
      </c>
      <c r="H78" s="25"/>
      <c r="I78" s="1" t="str">
        <f aca="false">IF(OR(B78="",E78="",F78="Concluída"),"",E78+ROW()/100000)</f>
        <v/>
      </c>
    </row>
    <row r="79" customFormat="false" ht="15" hidden="false" customHeight="false" outlineLevel="0" collapsed="false">
      <c r="B79" s="30"/>
      <c r="C79" s="30"/>
      <c r="D79" s="31"/>
      <c r="E79" s="32"/>
      <c r="F79" s="31"/>
      <c r="G79" s="28" t="str">
        <f aca="true">IF(OR(B79="",F79="Concluída",E79=""),"",IF(E79&lt;TODAY(),"Atrasada",IF(E79=TODAY(),"Hoje",IF(E79-TODAY()&lt;=7,"Esta semana",""))))</f>
        <v/>
      </c>
      <c r="H79" s="30"/>
      <c r="I79" s="1" t="str">
        <f aca="false">IF(OR(B79="",E79="",F79="Concluída"),"",E79+ROW()/100000)</f>
        <v/>
      </c>
    </row>
    <row r="80" customFormat="false" ht="15" hidden="false" customHeight="false" outlineLevel="0" collapsed="false">
      <c r="B80" s="25"/>
      <c r="C80" s="25"/>
      <c r="D80" s="26"/>
      <c r="E80" s="27"/>
      <c r="F80" s="26"/>
      <c r="G80" s="28" t="str">
        <f aca="true">IF(OR(B80="",F80="Concluída",E80=""),"",IF(E80&lt;TODAY(),"Atrasada",IF(E80=TODAY(),"Hoje",IF(E80-TODAY()&lt;=7,"Esta semana",""))))</f>
        <v/>
      </c>
      <c r="H80" s="25"/>
      <c r="I80" s="1" t="str">
        <f aca="false">IF(OR(B80="",E80="",F80="Concluída"),"",E80+ROW()/100000)</f>
        <v/>
      </c>
    </row>
    <row r="81" customFormat="false" ht="15" hidden="false" customHeight="false" outlineLevel="0" collapsed="false">
      <c r="B81" s="30"/>
      <c r="C81" s="30"/>
      <c r="D81" s="31"/>
      <c r="E81" s="32"/>
      <c r="F81" s="31"/>
      <c r="G81" s="28" t="str">
        <f aca="true">IF(OR(B81="",F81="Concluída",E81=""),"",IF(E81&lt;TODAY(),"Atrasada",IF(E81=TODAY(),"Hoje",IF(E81-TODAY()&lt;=7,"Esta semana",""))))</f>
        <v/>
      </c>
      <c r="H81" s="30"/>
      <c r="I81" s="1" t="str">
        <f aca="false">IF(OR(B81="",E81="",F81="Concluída"),"",E81+ROW()/100000)</f>
        <v/>
      </c>
    </row>
    <row r="82" customFormat="false" ht="15" hidden="false" customHeight="false" outlineLevel="0" collapsed="false">
      <c r="B82" s="25"/>
      <c r="C82" s="25"/>
      <c r="D82" s="26"/>
      <c r="E82" s="27"/>
      <c r="F82" s="26"/>
      <c r="G82" s="28" t="str">
        <f aca="true">IF(OR(B82="",F82="Concluída",E82=""),"",IF(E82&lt;TODAY(),"Atrasada",IF(E82=TODAY(),"Hoje",IF(E82-TODAY()&lt;=7,"Esta semana",""))))</f>
        <v/>
      </c>
      <c r="H82" s="25"/>
      <c r="I82" s="1" t="str">
        <f aca="false">IF(OR(B82="",E82="",F82="Concluída"),"",E82+ROW()/100000)</f>
        <v/>
      </c>
    </row>
    <row r="83" customFormat="false" ht="15" hidden="false" customHeight="false" outlineLevel="0" collapsed="false">
      <c r="B83" s="30"/>
      <c r="C83" s="30"/>
      <c r="D83" s="31"/>
      <c r="E83" s="32"/>
      <c r="F83" s="31"/>
      <c r="G83" s="28" t="str">
        <f aca="true">IF(OR(B83="",F83="Concluída",E83=""),"",IF(E83&lt;TODAY(),"Atrasada",IF(E83=TODAY(),"Hoje",IF(E83-TODAY()&lt;=7,"Esta semana",""))))</f>
        <v/>
      </c>
      <c r="H83" s="30"/>
      <c r="I83" s="1" t="str">
        <f aca="false">IF(OR(B83="",E83="",F83="Concluída"),"",E83+ROW()/100000)</f>
        <v/>
      </c>
    </row>
    <row r="84" customFormat="false" ht="15" hidden="false" customHeight="false" outlineLevel="0" collapsed="false">
      <c r="B84" s="25"/>
      <c r="C84" s="25"/>
      <c r="D84" s="26"/>
      <c r="E84" s="27"/>
      <c r="F84" s="26"/>
      <c r="G84" s="28" t="str">
        <f aca="true">IF(OR(B84="",F84="Concluída",E84=""),"",IF(E84&lt;TODAY(),"Atrasada",IF(E84=TODAY(),"Hoje",IF(E84-TODAY()&lt;=7,"Esta semana",""))))</f>
        <v/>
      </c>
      <c r="H84" s="25"/>
      <c r="I84" s="1" t="str">
        <f aca="false">IF(OR(B84="",E84="",F84="Concluída"),"",E84+ROW()/100000)</f>
        <v/>
      </c>
    </row>
    <row r="85" customFormat="false" ht="15" hidden="false" customHeight="false" outlineLevel="0" collapsed="false">
      <c r="B85" s="30"/>
      <c r="C85" s="30"/>
      <c r="D85" s="31"/>
      <c r="E85" s="32"/>
      <c r="F85" s="31"/>
      <c r="G85" s="28" t="str">
        <f aca="true">IF(OR(B85="",F85="Concluída",E85=""),"",IF(E85&lt;TODAY(),"Atrasada",IF(E85=TODAY(),"Hoje",IF(E85-TODAY()&lt;=7,"Esta semana",""))))</f>
        <v/>
      </c>
      <c r="H85" s="30"/>
      <c r="I85" s="1" t="str">
        <f aca="false">IF(OR(B85="",E85="",F85="Concluída"),"",E85+ROW()/100000)</f>
        <v/>
      </c>
    </row>
    <row r="86" customFormat="false" ht="15" hidden="false" customHeight="false" outlineLevel="0" collapsed="false">
      <c r="B86" s="25"/>
      <c r="C86" s="25"/>
      <c r="D86" s="26"/>
      <c r="E86" s="27"/>
      <c r="F86" s="26"/>
      <c r="G86" s="28" t="str">
        <f aca="true">IF(OR(B86="",F86="Concluída",E86=""),"",IF(E86&lt;TODAY(),"Atrasada",IF(E86=TODAY(),"Hoje",IF(E86-TODAY()&lt;=7,"Esta semana",""))))</f>
        <v/>
      </c>
      <c r="H86" s="25"/>
      <c r="I86" s="1" t="str">
        <f aca="false">IF(OR(B86="",E86="",F86="Concluída"),"",E86+ROW()/100000)</f>
        <v/>
      </c>
    </row>
    <row r="87" customFormat="false" ht="15" hidden="false" customHeight="false" outlineLevel="0" collapsed="false">
      <c r="B87" s="30"/>
      <c r="C87" s="30"/>
      <c r="D87" s="31"/>
      <c r="E87" s="32"/>
      <c r="F87" s="31"/>
      <c r="G87" s="28" t="str">
        <f aca="true">IF(OR(B87="",F87="Concluída",E87=""),"",IF(E87&lt;TODAY(),"Atrasada",IF(E87=TODAY(),"Hoje",IF(E87-TODAY()&lt;=7,"Esta semana",""))))</f>
        <v/>
      </c>
      <c r="H87" s="30"/>
      <c r="I87" s="1" t="str">
        <f aca="false">IF(OR(B87="",E87="",F87="Concluída"),"",E87+ROW()/100000)</f>
        <v/>
      </c>
    </row>
    <row r="88" customFormat="false" ht="15" hidden="false" customHeight="false" outlineLevel="0" collapsed="false">
      <c r="B88" s="25"/>
      <c r="C88" s="25"/>
      <c r="D88" s="26"/>
      <c r="E88" s="27"/>
      <c r="F88" s="26"/>
      <c r="G88" s="28" t="str">
        <f aca="true">IF(OR(B88="",F88="Concluída",E88=""),"",IF(E88&lt;TODAY(),"Atrasada",IF(E88=TODAY(),"Hoje",IF(E88-TODAY()&lt;=7,"Esta semana",""))))</f>
        <v/>
      </c>
      <c r="H88" s="25"/>
      <c r="I88" s="1" t="str">
        <f aca="false">IF(OR(B88="",E88="",F88="Concluída"),"",E88+ROW()/100000)</f>
        <v/>
      </c>
    </row>
    <row r="89" customFormat="false" ht="15" hidden="false" customHeight="false" outlineLevel="0" collapsed="false">
      <c r="B89" s="30"/>
      <c r="C89" s="30"/>
      <c r="D89" s="31"/>
      <c r="E89" s="32"/>
      <c r="F89" s="31"/>
      <c r="G89" s="28" t="str">
        <f aca="true">IF(OR(B89="",F89="Concluída",E89=""),"",IF(E89&lt;TODAY(),"Atrasada",IF(E89=TODAY(),"Hoje",IF(E89-TODAY()&lt;=7,"Esta semana",""))))</f>
        <v/>
      </c>
      <c r="H89" s="30"/>
      <c r="I89" s="1" t="str">
        <f aca="false">IF(OR(B89="",E89="",F89="Concluída"),"",E89+ROW()/100000)</f>
        <v/>
      </c>
    </row>
    <row r="90" customFormat="false" ht="15" hidden="false" customHeight="false" outlineLevel="0" collapsed="false">
      <c r="B90" s="25"/>
      <c r="C90" s="25"/>
      <c r="D90" s="26"/>
      <c r="E90" s="27"/>
      <c r="F90" s="26"/>
      <c r="G90" s="28" t="str">
        <f aca="true">IF(OR(B90="",F90="Concluída",E90=""),"",IF(E90&lt;TODAY(),"Atrasada",IF(E90=TODAY(),"Hoje",IF(E90-TODAY()&lt;=7,"Esta semana",""))))</f>
        <v/>
      </c>
      <c r="H90" s="25"/>
      <c r="I90" s="1" t="str">
        <f aca="false">IF(OR(B90="",E90="",F90="Concluída"),"",E90+ROW()/100000)</f>
        <v/>
      </c>
    </row>
    <row r="91" customFormat="false" ht="15" hidden="false" customHeight="false" outlineLevel="0" collapsed="false">
      <c r="B91" s="30"/>
      <c r="C91" s="30"/>
      <c r="D91" s="31"/>
      <c r="E91" s="32"/>
      <c r="F91" s="31"/>
      <c r="G91" s="28" t="str">
        <f aca="true">IF(OR(B91="",F91="Concluída",E91=""),"",IF(E91&lt;TODAY(),"Atrasada",IF(E91=TODAY(),"Hoje",IF(E91-TODAY()&lt;=7,"Esta semana",""))))</f>
        <v/>
      </c>
      <c r="H91" s="30"/>
      <c r="I91" s="1" t="str">
        <f aca="false">IF(OR(B91="",E91="",F91="Concluída"),"",E91+ROW()/100000)</f>
        <v/>
      </c>
    </row>
    <row r="92" customFormat="false" ht="15" hidden="false" customHeight="false" outlineLevel="0" collapsed="false">
      <c r="B92" s="25"/>
      <c r="C92" s="25"/>
      <c r="D92" s="26"/>
      <c r="E92" s="27"/>
      <c r="F92" s="26"/>
      <c r="G92" s="28" t="str">
        <f aca="true">IF(OR(B92="",F92="Concluída",E92=""),"",IF(E92&lt;TODAY(),"Atrasada",IF(E92=TODAY(),"Hoje",IF(E92-TODAY()&lt;=7,"Esta semana",""))))</f>
        <v/>
      </c>
      <c r="H92" s="25"/>
      <c r="I92" s="1" t="str">
        <f aca="false">IF(OR(B92="",E92="",F92="Concluída"),"",E92+ROW()/100000)</f>
        <v/>
      </c>
    </row>
    <row r="93" customFormat="false" ht="15" hidden="false" customHeight="false" outlineLevel="0" collapsed="false">
      <c r="B93" s="30"/>
      <c r="C93" s="30"/>
      <c r="D93" s="31"/>
      <c r="E93" s="32"/>
      <c r="F93" s="31"/>
      <c r="G93" s="28" t="str">
        <f aca="true">IF(OR(B93="",F93="Concluída",E93=""),"",IF(E93&lt;TODAY(),"Atrasada",IF(E93=TODAY(),"Hoje",IF(E93-TODAY()&lt;=7,"Esta semana",""))))</f>
        <v/>
      </c>
      <c r="H93" s="30"/>
      <c r="I93" s="1" t="str">
        <f aca="false">IF(OR(B93="",E93="",F93="Concluída"),"",E93+ROW()/100000)</f>
        <v/>
      </c>
    </row>
    <row r="94" customFormat="false" ht="15" hidden="false" customHeight="false" outlineLevel="0" collapsed="false">
      <c r="B94" s="25"/>
      <c r="C94" s="25"/>
      <c r="D94" s="26"/>
      <c r="E94" s="27"/>
      <c r="F94" s="26"/>
      <c r="G94" s="28" t="str">
        <f aca="true">IF(OR(B94="",F94="Concluída",E94=""),"",IF(E94&lt;TODAY(),"Atrasada",IF(E94=TODAY(),"Hoje",IF(E94-TODAY()&lt;=7,"Esta semana",""))))</f>
        <v/>
      </c>
      <c r="H94" s="25"/>
      <c r="I94" s="1" t="str">
        <f aca="false">IF(OR(B94="",E94="",F94="Concluída"),"",E94+ROW()/100000)</f>
        <v/>
      </c>
    </row>
    <row r="95" customFormat="false" ht="15" hidden="false" customHeight="false" outlineLevel="0" collapsed="false">
      <c r="B95" s="30"/>
      <c r="C95" s="30"/>
      <c r="D95" s="31"/>
      <c r="E95" s="32"/>
      <c r="F95" s="31"/>
      <c r="G95" s="28" t="str">
        <f aca="true">IF(OR(B95="",F95="Concluída",E95=""),"",IF(E95&lt;TODAY(),"Atrasada",IF(E95=TODAY(),"Hoje",IF(E95-TODAY()&lt;=7,"Esta semana",""))))</f>
        <v/>
      </c>
      <c r="H95" s="30"/>
      <c r="I95" s="1" t="str">
        <f aca="false">IF(OR(B95="",E95="",F95="Concluída"),"",E95+ROW()/100000)</f>
        <v/>
      </c>
    </row>
    <row r="96" customFormat="false" ht="15" hidden="false" customHeight="false" outlineLevel="0" collapsed="false">
      <c r="B96" s="25"/>
      <c r="C96" s="25"/>
      <c r="D96" s="26"/>
      <c r="E96" s="27"/>
      <c r="F96" s="26"/>
      <c r="G96" s="28" t="str">
        <f aca="true">IF(OR(B96="",F96="Concluída",E96=""),"",IF(E96&lt;TODAY(),"Atrasada",IF(E96=TODAY(),"Hoje",IF(E96-TODAY()&lt;=7,"Esta semana",""))))</f>
        <v/>
      </c>
      <c r="H96" s="25"/>
      <c r="I96" s="1" t="str">
        <f aca="false">IF(OR(B96="",E96="",F96="Concluída"),"",E96+ROW()/100000)</f>
        <v/>
      </c>
    </row>
    <row r="97" customFormat="false" ht="15" hidden="false" customHeight="false" outlineLevel="0" collapsed="false">
      <c r="B97" s="30"/>
      <c r="C97" s="30"/>
      <c r="D97" s="31"/>
      <c r="E97" s="32"/>
      <c r="F97" s="31"/>
      <c r="G97" s="28" t="str">
        <f aca="true">IF(OR(B97="",F97="Concluída",E97=""),"",IF(E97&lt;TODAY(),"Atrasada",IF(E97=TODAY(),"Hoje",IF(E97-TODAY()&lt;=7,"Esta semana",""))))</f>
        <v/>
      </c>
      <c r="H97" s="30"/>
      <c r="I97" s="1" t="str">
        <f aca="false">IF(OR(B97="",E97="",F97="Concluída"),"",E97+ROW()/100000)</f>
        <v/>
      </c>
    </row>
    <row r="98" customFormat="false" ht="15" hidden="false" customHeight="false" outlineLevel="0" collapsed="false">
      <c r="B98" s="25"/>
      <c r="C98" s="25"/>
      <c r="D98" s="26"/>
      <c r="E98" s="27"/>
      <c r="F98" s="26"/>
      <c r="G98" s="28" t="str">
        <f aca="true">IF(OR(B98="",F98="Concluída",E98=""),"",IF(E98&lt;TODAY(),"Atrasada",IF(E98=TODAY(),"Hoje",IF(E98-TODAY()&lt;=7,"Esta semana",""))))</f>
        <v/>
      </c>
      <c r="H98" s="25"/>
      <c r="I98" s="1" t="str">
        <f aca="false">IF(OR(B98="",E98="",F98="Concluída"),"",E98+ROW()/100000)</f>
        <v/>
      </c>
    </row>
    <row r="99" customFormat="false" ht="15" hidden="false" customHeight="false" outlineLevel="0" collapsed="false">
      <c r="B99" s="30"/>
      <c r="C99" s="30"/>
      <c r="D99" s="31"/>
      <c r="E99" s="32"/>
      <c r="F99" s="31"/>
      <c r="G99" s="28" t="str">
        <f aca="true">IF(OR(B99="",F99="Concluída",E99=""),"",IF(E99&lt;TODAY(),"Atrasada",IF(E99=TODAY(),"Hoje",IF(E99-TODAY()&lt;=7,"Esta semana",""))))</f>
        <v/>
      </c>
      <c r="H99" s="30"/>
      <c r="I99" s="1" t="str">
        <f aca="false">IF(OR(B99="",E99="",F99="Concluída"),"",E99+ROW()/100000)</f>
        <v/>
      </c>
    </row>
    <row r="100" customFormat="false" ht="15" hidden="false" customHeight="false" outlineLevel="0" collapsed="false">
      <c r="B100" s="25"/>
      <c r="C100" s="25"/>
      <c r="D100" s="26"/>
      <c r="E100" s="27"/>
      <c r="F100" s="26"/>
      <c r="G100" s="28" t="str">
        <f aca="true">IF(OR(B100="",F100="Concluída",E100=""),"",IF(E100&lt;TODAY(),"Atrasada",IF(E100=TODAY(),"Hoje",IF(E100-TODAY()&lt;=7,"Esta semana",""))))</f>
        <v/>
      </c>
      <c r="H100" s="25"/>
      <c r="I100" s="1" t="str">
        <f aca="false">IF(OR(B100="",E100="",F100="Concluída"),"",E100+ROW()/100000)</f>
        <v/>
      </c>
    </row>
    <row r="101" customFormat="false" ht="15" hidden="false" customHeight="false" outlineLevel="0" collapsed="false">
      <c r="B101" s="30"/>
      <c r="C101" s="30"/>
      <c r="D101" s="31"/>
      <c r="E101" s="32"/>
      <c r="F101" s="31"/>
      <c r="G101" s="28" t="str">
        <f aca="true">IF(OR(B101="",F101="Concluída",E101=""),"",IF(E101&lt;TODAY(),"Atrasada",IF(E101=TODAY(),"Hoje",IF(E101-TODAY()&lt;=7,"Esta semana",""))))</f>
        <v/>
      </c>
      <c r="H101" s="30"/>
      <c r="I101" s="1" t="str">
        <f aca="false">IF(OR(B101="",E101="",F101="Concluída"),"",E101+ROW()/100000)</f>
        <v/>
      </c>
    </row>
    <row r="102" customFormat="false" ht="15" hidden="false" customHeight="false" outlineLevel="0" collapsed="false">
      <c r="B102" s="25"/>
      <c r="C102" s="25"/>
      <c r="D102" s="26"/>
      <c r="E102" s="27"/>
      <c r="F102" s="26"/>
      <c r="G102" s="28" t="str">
        <f aca="true">IF(OR(B102="",F102="Concluída",E102=""),"",IF(E102&lt;TODAY(),"Atrasada",IF(E102=TODAY(),"Hoje",IF(E102-TODAY()&lt;=7,"Esta semana",""))))</f>
        <v/>
      </c>
      <c r="H102" s="25"/>
      <c r="I102" s="1" t="str">
        <f aca="false">IF(OR(B102="",E102="",F102="Concluída"),"",E102+ROW()/100000)</f>
        <v/>
      </c>
    </row>
    <row r="103" customFormat="false" ht="15" hidden="false" customHeight="false" outlineLevel="0" collapsed="false">
      <c r="B103" s="30"/>
      <c r="C103" s="30"/>
      <c r="D103" s="31"/>
      <c r="E103" s="32"/>
      <c r="F103" s="31"/>
      <c r="G103" s="28" t="str">
        <f aca="true">IF(OR(B103="",F103="Concluída",E103=""),"",IF(E103&lt;TODAY(),"Atrasada",IF(E103=TODAY(),"Hoje",IF(E103-TODAY()&lt;=7,"Esta semana",""))))</f>
        <v/>
      </c>
      <c r="H103" s="30"/>
      <c r="I103" s="1" t="str">
        <f aca="false">IF(OR(B103="",E103="",F103="Concluída"),"",E103+ROW()/100000)</f>
        <v/>
      </c>
    </row>
    <row r="104" customFormat="false" ht="15" hidden="false" customHeight="false" outlineLevel="0" collapsed="false">
      <c r="B104" s="25"/>
      <c r="C104" s="25"/>
      <c r="D104" s="26"/>
      <c r="E104" s="27"/>
      <c r="F104" s="26"/>
      <c r="G104" s="28" t="str">
        <f aca="true">IF(OR(B104="",F104="Concluída",E104=""),"",IF(E104&lt;TODAY(),"Atrasada",IF(E104=TODAY(),"Hoje",IF(E104-TODAY()&lt;=7,"Esta semana",""))))</f>
        <v/>
      </c>
      <c r="H104" s="25"/>
      <c r="I104" s="1" t="str">
        <f aca="false">IF(OR(B104="",E104="",F104="Concluída"),"",E104+ROW()/100000)</f>
        <v/>
      </c>
    </row>
    <row r="105" customFormat="false" ht="15" hidden="false" customHeight="false" outlineLevel="0" collapsed="false">
      <c r="B105" s="30"/>
      <c r="C105" s="30"/>
      <c r="D105" s="31"/>
      <c r="E105" s="32"/>
      <c r="F105" s="31"/>
      <c r="G105" s="28" t="str">
        <f aca="true">IF(OR(B105="",F105="Concluída",E105=""),"",IF(E105&lt;TODAY(),"Atrasada",IF(E105=TODAY(),"Hoje",IF(E105-TODAY()&lt;=7,"Esta semana",""))))</f>
        <v/>
      </c>
      <c r="H105" s="30"/>
      <c r="I105" s="1" t="str">
        <f aca="false">IF(OR(B105="",E105="",F105="Concluída"),"",E105+ROW()/100000)</f>
        <v/>
      </c>
    </row>
    <row r="106" customFormat="false" ht="15" hidden="false" customHeight="false" outlineLevel="0" collapsed="false">
      <c r="B106" s="25"/>
      <c r="C106" s="25"/>
      <c r="D106" s="26"/>
      <c r="E106" s="27"/>
      <c r="F106" s="26"/>
      <c r="G106" s="28" t="str">
        <f aca="true">IF(OR(B106="",F106="Concluída",E106=""),"",IF(E106&lt;TODAY(),"Atrasada",IF(E106=TODAY(),"Hoje",IF(E106-TODAY()&lt;=7,"Esta semana",""))))</f>
        <v/>
      </c>
      <c r="H106" s="25"/>
      <c r="I106" s="1" t="str">
        <f aca="false">IF(OR(B106="",E106="",F106="Concluída"),"",E106+ROW()/100000)</f>
        <v/>
      </c>
    </row>
    <row r="107" customFormat="false" ht="15" hidden="false" customHeight="false" outlineLevel="0" collapsed="false">
      <c r="B107" s="30"/>
      <c r="C107" s="30"/>
      <c r="D107" s="31"/>
      <c r="E107" s="32"/>
      <c r="F107" s="31"/>
      <c r="G107" s="28" t="str">
        <f aca="true">IF(OR(B107="",F107="Concluída",E107=""),"",IF(E107&lt;TODAY(),"Atrasada",IF(E107=TODAY(),"Hoje",IF(E107-TODAY()&lt;=7,"Esta semana",""))))</f>
        <v/>
      </c>
      <c r="H107" s="30"/>
      <c r="I107" s="1" t="str">
        <f aca="false">IF(OR(B107="",E107="",F107="Concluída"),"",E107+ROW()/100000)</f>
        <v/>
      </c>
    </row>
    <row r="108" customFormat="false" ht="15" hidden="false" customHeight="false" outlineLevel="0" collapsed="false">
      <c r="B108" s="25"/>
      <c r="C108" s="25"/>
      <c r="D108" s="26"/>
      <c r="E108" s="27"/>
      <c r="F108" s="26"/>
      <c r="G108" s="28" t="str">
        <f aca="true">IF(OR(B108="",F108="Concluída",E108=""),"",IF(E108&lt;TODAY(),"Atrasada",IF(E108=TODAY(),"Hoje",IF(E108-TODAY()&lt;=7,"Esta semana",""))))</f>
        <v/>
      </c>
      <c r="H108" s="25"/>
      <c r="I108" s="1" t="str">
        <f aca="false">IF(OR(B108="",E108="",F108="Concluída"),"",E108+ROW()/100000)</f>
        <v/>
      </c>
    </row>
    <row r="109" customFormat="false" ht="15" hidden="false" customHeight="false" outlineLevel="0" collapsed="false">
      <c r="B109" s="30"/>
      <c r="C109" s="30"/>
      <c r="D109" s="31"/>
      <c r="E109" s="32"/>
      <c r="F109" s="31"/>
      <c r="G109" s="28" t="str">
        <f aca="true">IF(OR(B109="",F109="Concluída",E109=""),"",IF(E109&lt;TODAY(),"Atrasada",IF(E109=TODAY(),"Hoje",IF(E109-TODAY()&lt;=7,"Esta semana",""))))</f>
        <v/>
      </c>
      <c r="H109" s="30"/>
      <c r="I109" s="1" t="str">
        <f aca="false">IF(OR(B109="",E109="",F109="Concluída"),"",E109+ROW()/100000)</f>
        <v/>
      </c>
    </row>
    <row r="110" customFormat="false" ht="15" hidden="false" customHeight="false" outlineLevel="0" collapsed="false">
      <c r="B110" s="25"/>
      <c r="C110" s="25"/>
      <c r="D110" s="26"/>
      <c r="E110" s="27"/>
      <c r="F110" s="26"/>
      <c r="G110" s="28" t="str">
        <f aca="true">IF(OR(B110="",F110="Concluída",E110=""),"",IF(E110&lt;TODAY(),"Atrasada",IF(E110=TODAY(),"Hoje",IF(E110-TODAY()&lt;=7,"Esta semana",""))))</f>
        <v/>
      </c>
      <c r="H110" s="25"/>
      <c r="I110" s="1" t="str">
        <f aca="false">IF(OR(B110="",E110="",F110="Concluída"),"",E110+ROW()/100000)</f>
        <v/>
      </c>
    </row>
    <row r="111" customFormat="false" ht="15" hidden="false" customHeight="false" outlineLevel="0" collapsed="false">
      <c r="B111" s="30"/>
      <c r="C111" s="30"/>
      <c r="D111" s="31"/>
      <c r="E111" s="32"/>
      <c r="F111" s="31"/>
      <c r="G111" s="28" t="str">
        <f aca="true">IF(OR(B111="",F111="Concluída",E111=""),"",IF(E111&lt;TODAY(),"Atrasada",IF(E111=TODAY(),"Hoje",IF(E111-TODAY()&lt;=7,"Esta semana",""))))</f>
        <v/>
      </c>
      <c r="H111" s="30"/>
      <c r="I111" s="1" t="str">
        <f aca="false">IF(OR(B111="",E111="",F111="Concluída"),"",E111+ROW()/100000)</f>
        <v/>
      </c>
    </row>
    <row r="112" customFormat="false" ht="15" hidden="false" customHeight="false" outlineLevel="0" collapsed="false">
      <c r="B112" s="25"/>
      <c r="C112" s="25"/>
      <c r="D112" s="26"/>
      <c r="E112" s="27"/>
      <c r="F112" s="26"/>
      <c r="G112" s="28" t="str">
        <f aca="true">IF(OR(B112="",F112="Concluída",E112=""),"",IF(E112&lt;TODAY(),"Atrasada",IF(E112=TODAY(),"Hoje",IF(E112-TODAY()&lt;=7,"Esta semana",""))))</f>
        <v/>
      </c>
      <c r="H112" s="25"/>
      <c r="I112" s="1" t="str">
        <f aca="false">IF(OR(B112="",E112="",F112="Concluída"),"",E112+ROW()/100000)</f>
        <v/>
      </c>
    </row>
    <row r="113" customFormat="false" ht="15" hidden="false" customHeight="false" outlineLevel="0" collapsed="false">
      <c r="B113" s="30"/>
      <c r="C113" s="30"/>
      <c r="D113" s="31"/>
      <c r="E113" s="32"/>
      <c r="F113" s="31"/>
      <c r="G113" s="28" t="str">
        <f aca="true">IF(OR(B113="",F113="Concluída",E113=""),"",IF(E113&lt;TODAY(),"Atrasada",IF(E113=TODAY(),"Hoje",IF(E113-TODAY()&lt;=7,"Esta semana",""))))</f>
        <v/>
      </c>
      <c r="H113" s="30"/>
      <c r="I113" s="1" t="str">
        <f aca="false">IF(OR(B113="",E113="",F113="Concluída"),"",E113+ROW()/100000)</f>
        <v/>
      </c>
    </row>
    <row r="114" customFormat="false" ht="15" hidden="false" customHeight="false" outlineLevel="0" collapsed="false">
      <c r="B114" s="25"/>
      <c r="C114" s="25"/>
      <c r="D114" s="26"/>
      <c r="E114" s="27"/>
      <c r="F114" s="26"/>
      <c r="G114" s="28" t="str">
        <f aca="true">IF(OR(B114="",F114="Concluída",E114=""),"",IF(E114&lt;TODAY(),"Atrasada",IF(E114=TODAY(),"Hoje",IF(E114-TODAY()&lt;=7,"Esta semana",""))))</f>
        <v/>
      </c>
      <c r="H114" s="25"/>
      <c r="I114" s="1" t="str">
        <f aca="false">IF(OR(B114="",E114="",F114="Concluída"),"",E114+ROW()/100000)</f>
        <v/>
      </c>
    </row>
    <row r="115" customFormat="false" ht="15" hidden="false" customHeight="false" outlineLevel="0" collapsed="false">
      <c r="B115" s="30"/>
      <c r="C115" s="30"/>
      <c r="D115" s="31"/>
      <c r="E115" s="32"/>
      <c r="F115" s="31"/>
      <c r="G115" s="28" t="str">
        <f aca="true">IF(OR(B115="",F115="Concluída",E115=""),"",IF(E115&lt;TODAY(),"Atrasada",IF(E115=TODAY(),"Hoje",IF(E115-TODAY()&lt;=7,"Esta semana",""))))</f>
        <v/>
      </c>
      <c r="H115" s="30"/>
      <c r="I115" s="1" t="str">
        <f aca="false">IF(OR(B115="",E115="",F115="Concluída"),"",E115+ROW()/100000)</f>
        <v/>
      </c>
    </row>
    <row r="116" customFormat="false" ht="15" hidden="false" customHeight="false" outlineLevel="0" collapsed="false">
      <c r="B116" s="25"/>
      <c r="C116" s="25"/>
      <c r="D116" s="26"/>
      <c r="E116" s="27"/>
      <c r="F116" s="26"/>
      <c r="G116" s="28" t="str">
        <f aca="true">IF(OR(B116="",F116="Concluída",E116=""),"",IF(E116&lt;TODAY(),"Atrasada",IF(E116=TODAY(),"Hoje",IF(E116-TODAY()&lt;=7,"Esta semana",""))))</f>
        <v/>
      </c>
      <c r="H116" s="25"/>
      <c r="I116" s="1" t="str">
        <f aca="false">IF(OR(B116="",E116="",F116="Concluída"),"",E116+ROW()/100000)</f>
        <v/>
      </c>
    </row>
    <row r="117" customFormat="false" ht="15" hidden="false" customHeight="false" outlineLevel="0" collapsed="false">
      <c r="B117" s="30"/>
      <c r="C117" s="30"/>
      <c r="D117" s="31"/>
      <c r="E117" s="32"/>
      <c r="F117" s="31"/>
      <c r="G117" s="28" t="str">
        <f aca="true">IF(OR(B117="",F117="Concluída",E117=""),"",IF(E117&lt;TODAY(),"Atrasada",IF(E117=TODAY(),"Hoje",IF(E117-TODAY()&lt;=7,"Esta semana",""))))</f>
        <v/>
      </c>
      <c r="H117" s="30"/>
      <c r="I117" s="1" t="str">
        <f aca="false">IF(OR(B117="",E117="",F117="Concluída"),"",E117+ROW()/100000)</f>
        <v/>
      </c>
    </row>
    <row r="118" customFormat="false" ht="15" hidden="false" customHeight="false" outlineLevel="0" collapsed="false">
      <c r="B118" s="25"/>
      <c r="C118" s="25"/>
      <c r="D118" s="26"/>
      <c r="E118" s="27"/>
      <c r="F118" s="26"/>
      <c r="G118" s="28" t="str">
        <f aca="true">IF(OR(B118="",F118="Concluída",E118=""),"",IF(E118&lt;TODAY(),"Atrasada",IF(E118=TODAY(),"Hoje",IF(E118-TODAY()&lt;=7,"Esta semana",""))))</f>
        <v/>
      </c>
      <c r="H118" s="25"/>
      <c r="I118" s="1" t="str">
        <f aca="false">IF(OR(B118="",E118="",F118="Concluída"),"",E118+ROW()/100000)</f>
        <v/>
      </c>
    </row>
    <row r="119" customFormat="false" ht="15" hidden="false" customHeight="false" outlineLevel="0" collapsed="false">
      <c r="B119" s="30"/>
      <c r="C119" s="30"/>
      <c r="D119" s="31"/>
      <c r="E119" s="32"/>
      <c r="F119" s="31"/>
      <c r="G119" s="28" t="str">
        <f aca="true">IF(OR(B119="",F119="Concluída",E119=""),"",IF(E119&lt;TODAY(),"Atrasada",IF(E119=TODAY(),"Hoje",IF(E119-TODAY()&lt;=7,"Esta semana",""))))</f>
        <v/>
      </c>
      <c r="H119" s="30"/>
      <c r="I119" s="1" t="str">
        <f aca="false">IF(OR(B119="",E119="",F119="Concluída"),"",E119+ROW()/100000)</f>
        <v/>
      </c>
    </row>
    <row r="120" customFormat="false" ht="15" hidden="false" customHeight="false" outlineLevel="0" collapsed="false">
      <c r="B120" s="25"/>
      <c r="C120" s="25"/>
      <c r="D120" s="26"/>
      <c r="E120" s="27"/>
      <c r="F120" s="26"/>
      <c r="G120" s="28" t="str">
        <f aca="true">IF(OR(B120="",F120="Concluída",E120=""),"",IF(E120&lt;TODAY(),"Atrasada",IF(E120=TODAY(),"Hoje",IF(E120-TODAY()&lt;=7,"Esta semana",""))))</f>
        <v/>
      </c>
      <c r="H120" s="25"/>
      <c r="I120" s="1" t="str">
        <f aca="false">IF(OR(B120="",E120="",F120="Concluída"),"",E120+ROW()/100000)</f>
        <v/>
      </c>
    </row>
    <row r="121" customFormat="false" ht="15" hidden="false" customHeight="false" outlineLevel="0" collapsed="false">
      <c r="B121" s="30"/>
      <c r="C121" s="30"/>
      <c r="D121" s="31"/>
      <c r="E121" s="32"/>
      <c r="F121" s="31"/>
      <c r="G121" s="28" t="str">
        <f aca="true">IF(OR(B121="",F121="Concluída",E121=""),"",IF(E121&lt;TODAY(),"Atrasada",IF(E121=TODAY(),"Hoje",IF(E121-TODAY()&lt;=7,"Esta semana",""))))</f>
        <v/>
      </c>
      <c r="H121" s="30"/>
      <c r="I121" s="1" t="str">
        <f aca="false">IF(OR(B121="",E121="",F121="Concluída"),"",E121+ROW()/100000)</f>
        <v/>
      </c>
    </row>
    <row r="122" customFormat="false" ht="15" hidden="false" customHeight="false" outlineLevel="0" collapsed="false">
      <c r="B122" s="25"/>
      <c r="C122" s="25"/>
      <c r="D122" s="26"/>
      <c r="E122" s="27"/>
      <c r="F122" s="26"/>
      <c r="G122" s="28" t="str">
        <f aca="true">IF(OR(B122="",F122="Concluída",E122=""),"",IF(E122&lt;TODAY(),"Atrasada",IF(E122=TODAY(),"Hoje",IF(E122-TODAY()&lt;=7,"Esta semana",""))))</f>
        <v/>
      </c>
      <c r="H122" s="25"/>
      <c r="I122" s="1" t="str">
        <f aca="false">IF(OR(B122="",E122="",F122="Concluída"),"",E122+ROW()/100000)</f>
        <v/>
      </c>
    </row>
    <row r="123" customFormat="false" ht="15" hidden="false" customHeight="false" outlineLevel="0" collapsed="false">
      <c r="B123" s="30"/>
      <c r="C123" s="30"/>
      <c r="D123" s="31"/>
      <c r="E123" s="32"/>
      <c r="F123" s="31"/>
      <c r="G123" s="28" t="str">
        <f aca="true">IF(OR(B123="",F123="Concluída",E123=""),"",IF(E123&lt;TODAY(),"Atrasada",IF(E123=TODAY(),"Hoje",IF(E123-TODAY()&lt;=7,"Esta semana",""))))</f>
        <v/>
      </c>
      <c r="H123" s="30"/>
      <c r="I123" s="1" t="str">
        <f aca="false">IF(OR(B123="",E123="",F123="Concluída"),"",E123+ROW()/100000)</f>
        <v/>
      </c>
    </row>
    <row r="124" customFormat="false" ht="15" hidden="false" customHeight="false" outlineLevel="0" collapsed="false">
      <c r="B124" s="25"/>
      <c r="C124" s="25"/>
      <c r="D124" s="26"/>
      <c r="E124" s="27"/>
      <c r="F124" s="26"/>
      <c r="G124" s="28" t="str">
        <f aca="true">IF(OR(B124="",F124="Concluída",E124=""),"",IF(E124&lt;TODAY(),"Atrasada",IF(E124=TODAY(),"Hoje",IF(E124-TODAY()&lt;=7,"Esta semana",""))))</f>
        <v/>
      </c>
      <c r="H124" s="25"/>
      <c r="I124" s="1" t="str">
        <f aca="false">IF(OR(B124="",E124="",F124="Concluída"),"",E124+ROW()/100000)</f>
        <v/>
      </c>
    </row>
    <row r="125" customFormat="false" ht="15" hidden="false" customHeight="false" outlineLevel="0" collapsed="false">
      <c r="B125" s="30"/>
      <c r="C125" s="30"/>
      <c r="D125" s="31"/>
      <c r="E125" s="32"/>
      <c r="F125" s="31"/>
      <c r="G125" s="28" t="str">
        <f aca="true">IF(OR(B125="",F125="Concluída",E125=""),"",IF(E125&lt;TODAY(),"Atrasada",IF(E125=TODAY(),"Hoje",IF(E125-TODAY()&lt;=7,"Esta semana",""))))</f>
        <v/>
      </c>
      <c r="H125" s="30"/>
      <c r="I125" s="1" t="str">
        <f aca="false">IF(OR(B125="",E125="",F125="Concluída"),"",E125+ROW()/100000)</f>
        <v/>
      </c>
    </row>
    <row r="126" customFormat="false" ht="15" hidden="false" customHeight="false" outlineLevel="0" collapsed="false">
      <c r="B126" s="25"/>
      <c r="C126" s="25"/>
      <c r="D126" s="26"/>
      <c r="E126" s="27"/>
      <c r="F126" s="26"/>
      <c r="G126" s="28" t="str">
        <f aca="true">IF(OR(B126="",F126="Concluída",E126=""),"",IF(E126&lt;TODAY(),"Atrasada",IF(E126=TODAY(),"Hoje",IF(E126-TODAY()&lt;=7,"Esta semana",""))))</f>
        <v/>
      </c>
      <c r="H126" s="25"/>
      <c r="I126" s="1" t="str">
        <f aca="false">IF(OR(B126="",E126="",F126="Concluída"),"",E126+ROW()/100000)</f>
        <v/>
      </c>
    </row>
    <row r="127" customFormat="false" ht="15" hidden="false" customHeight="false" outlineLevel="0" collapsed="false">
      <c r="B127" s="30"/>
      <c r="C127" s="30"/>
      <c r="D127" s="31"/>
      <c r="E127" s="32"/>
      <c r="F127" s="31"/>
      <c r="G127" s="28" t="str">
        <f aca="true">IF(OR(B127="",F127="Concluída",E127=""),"",IF(E127&lt;TODAY(),"Atrasada",IF(E127=TODAY(),"Hoje",IF(E127-TODAY()&lt;=7,"Esta semana",""))))</f>
        <v/>
      </c>
      <c r="H127" s="30"/>
      <c r="I127" s="1" t="str">
        <f aca="false">IF(OR(B127="",E127="",F127="Concluída"),"",E127+ROW()/100000)</f>
        <v/>
      </c>
    </row>
    <row r="128" customFormat="false" ht="15" hidden="false" customHeight="false" outlineLevel="0" collapsed="false">
      <c r="B128" s="25"/>
      <c r="C128" s="25"/>
      <c r="D128" s="26"/>
      <c r="E128" s="27"/>
      <c r="F128" s="26"/>
      <c r="G128" s="28" t="str">
        <f aca="true">IF(OR(B128="",F128="Concluída",E128=""),"",IF(E128&lt;TODAY(),"Atrasada",IF(E128=TODAY(),"Hoje",IF(E128-TODAY()&lt;=7,"Esta semana",""))))</f>
        <v/>
      </c>
      <c r="H128" s="25"/>
      <c r="I128" s="1" t="str">
        <f aca="false">IF(OR(B128="",E128="",F128="Concluída"),"",E128+ROW()/100000)</f>
        <v/>
      </c>
    </row>
    <row r="129" customFormat="false" ht="15" hidden="false" customHeight="false" outlineLevel="0" collapsed="false">
      <c r="B129" s="30"/>
      <c r="C129" s="30"/>
      <c r="D129" s="31"/>
      <c r="E129" s="32"/>
      <c r="F129" s="31"/>
      <c r="G129" s="28" t="str">
        <f aca="true">IF(OR(B129="",F129="Concluída",E129=""),"",IF(E129&lt;TODAY(),"Atrasada",IF(E129=TODAY(),"Hoje",IF(E129-TODAY()&lt;=7,"Esta semana",""))))</f>
        <v/>
      </c>
      <c r="H129" s="30"/>
      <c r="I129" s="1" t="str">
        <f aca="false">IF(OR(B129="",E129="",F129="Concluída"),"",E129+ROW()/100000)</f>
        <v/>
      </c>
    </row>
    <row r="130" customFormat="false" ht="15" hidden="false" customHeight="false" outlineLevel="0" collapsed="false">
      <c r="B130" s="25"/>
      <c r="C130" s="25"/>
      <c r="D130" s="26"/>
      <c r="E130" s="27"/>
      <c r="F130" s="26"/>
      <c r="G130" s="28" t="str">
        <f aca="true">IF(OR(B130="",F130="Concluída",E130=""),"",IF(E130&lt;TODAY(),"Atrasada",IF(E130=TODAY(),"Hoje",IF(E130-TODAY()&lt;=7,"Esta semana",""))))</f>
        <v/>
      </c>
      <c r="H130" s="25"/>
      <c r="I130" s="1" t="str">
        <f aca="false">IF(OR(B130="",E130="",F130="Concluída"),"",E130+ROW()/100000)</f>
        <v/>
      </c>
    </row>
    <row r="131" customFormat="false" ht="15" hidden="false" customHeight="false" outlineLevel="0" collapsed="false">
      <c r="B131" s="30"/>
      <c r="C131" s="30"/>
      <c r="D131" s="31"/>
      <c r="E131" s="32"/>
      <c r="F131" s="31"/>
      <c r="G131" s="28" t="str">
        <f aca="true">IF(OR(B131="",F131="Concluída",E131=""),"",IF(E131&lt;TODAY(),"Atrasada",IF(E131=TODAY(),"Hoje",IF(E131-TODAY()&lt;=7,"Esta semana",""))))</f>
        <v/>
      </c>
      <c r="H131" s="30"/>
      <c r="I131" s="1" t="str">
        <f aca="false">IF(OR(B131="",E131="",F131="Concluída"),"",E131+ROW()/100000)</f>
        <v/>
      </c>
    </row>
    <row r="132" customFormat="false" ht="15" hidden="false" customHeight="false" outlineLevel="0" collapsed="false">
      <c r="B132" s="25"/>
      <c r="C132" s="25"/>
      <c r="D132" s="26"/>
      <c r="E132" s="27"/>
      <c r="F132" s="26"/>
      <c r="G132" s="28" t="str">
        <f aca="true">IF(OR(B132="",F132="Concluída",E132=""),"",IF(E132&lt;TODAY(),"Atrasada",IF(E132=TODAY(),"Hoje",IF(E132-TODAY()&lt;=7,"Esta semana",""))))</f>
        <v/>
      </c>
      <c r="H132" s="25"/>
      <c r="I132" s="1" t="str">
        <f aca="false">IF(OR(B132="",E132="",F132="Concluída"),"",E132+ROW()/100000)</f>
        <v/>
      </c>
    </row>
    <row r="133" customFormat="false" ht="15" hidden="false" customHeight="false" outlineLevel="0" collapsed="false">
      <c r="B133" s="30"/>
      <c r="C133" s="30"/>
      <c r="D133" s="31"/>
      <c r="E133" s="32"/>
      <c r="F133" s="31"/>
      <c r="G133" s="28" t="str">
        <f aca="true">IF(OR(B133="",F133="Concluída",E133=""),"",IF(E133&lt;TODAY(),"Atrasada",IF(E133=TODAY(),"Hoje",IF(E133-TODAY()&lt;=7,"Esta semana",""))))</f>
        <v/>
      </c>
      <c r="H133" s="30"/>
      <c r="I133" s="1" t="str">
        <f aca="false">IF(OR(B133="",E133="",F133="Concluída"),"",E133+ROW()/100000)</f>
        <v/>
      </c>
    </row>
    <row r="134" customFormat="false" ht="15" hidden="false" customHeight="false" outlineLevel="0" collapsed="false">
      <c r="B134" s="25"/>
      <c r="C134" s="25"/>
      <c r="D134" s="26"/>
      <c r="E134" s="27"/>
      <c r="F134" s="26"/>
      <c r="G134" s="28" t="str">
        <f aca="true">IF(OR(B134="",F134="Concluída",E134=""),"",IF(E134&lt;TODAY(),"Atrasada",IF(E134=TODAY(),"Hoje",IF(E134-TODAY()&lt;=7,"Esta semana",""))))</f>
        <v/>
      </c>
      <c r="H134" s="25"/>
      <c r="I134" s="1" t="str">
        <f aca="false">IF(OR(B134="",E134="",F134="Concluída"),"",E134+ROW()/100000)</f>
        <v/>
      </c>
    </row>
    <row r="135" customFormat="false" ht="15" hidden="false" customHeight="false" outlineLevel="0" collapsed="false">
      <c r="B135" s="30"/>
      <c r="C135" s="30"/>
      <c r="D135" s="31"/>
      <c r="E135" s="32"/>
      <c r="F135" s="31"/>
      <c r="G135" s="28" t="str">
        <f aca="true">IF(OR(B135="",F135="Concluída",E135=""),"",IF(E135&lt;TODAY(),"Atrasada",IF(E135=TODAY(),"Hoje",IF(E135-TODAY()&lt;=7,"Esta semana",""))))</f>
        <v/>
      </c>
      <c r="H135" s="30"/>
      <c r="I135" s="1" t="str">
        <f aca="false">IF(OR(B135="",E135="",F135="Concluída"),"",E135+ROW()/100000)</f>
        <v/>
      </c>
    </row>
    <row r="136" customFormat="false" ht="15" hidden="false" customHeight="false" outlineLevel="0" collapsed="false">
      <c r="B136" s="25"/>
      <c r="C136" s="25"/>
      <c r="D136" s="26"/>
      <c r="E136" s="27"/>
      <c r="F136" s="26"/>
      <c r="G136" s="28" t="str">
        <f aca="true">IF(OR(B136="",F136="Concluída",E136=""),"",IF(E136&lt;TODAY(),"Atrasada",IF(E136=TODAY(),"Hoje",IF(E136-TODAY()&lt;=7,"Esta semana",""))))</f>
        <v/>
      </c>
      <c r="H136" s="25"/>
      <c r="I136" s="1" t="str">
        <f aca="false">IF(OR(B136="",E136="",F136="Concluída"),"",E136+ROW()/100000)</f>
        <v/>
      </c>
    </row>
    <row r="137" customFormat="false" ht="15" hidden="false" customHeight="false" outlineLevel="0" collapsed="false">
      <c r="B137" s="30"/>
      <c r="C137" s="30"/>
      <c r="D137" s="31"/>
      <c r="E137" s="32"/>
      <c r="F137" s="31"/>
      <c r="G137" s="28" t="str">
        <f aca="true">IF(OR(B137="",F137="Concluída",E137=""),"",IF(E137&lt;TODAY(),"Atrasada",IF(E137=TODAY(),"Hoje",IF(E137-TODAY()&lt;=7,"Esta semana",""))))</f>
        <v/>
      </c>
      <c r="H137" s="30"/>
      <c r="I137" s="1" t="str">
        <f aca="false">IF(OR(B137="",E137="",F137="Concluída"),"",E137+ROW()/100000)</f>
        <v/>
      </c>
    </row>
    <row r="138" customFormat="false" ht="15" hidden="false" customHeight="false" outlineLevel="0" collapsed="false">
      <c r="B138" s="25"/>
      <c r="C138" s="25"/>
      <c r="D138" s="26"/>
      <c r="E138" s="27"/>
      <c r="F138" s="26"/>
      <c r="G138" s="28" t="str">
        <f aca="true">IF(OR(B138="",F138="Concluída",E138=""),"",IF(E138&lt;TODAY(),"Atrasada",IF(E138=TODAY(),"Hoje",IF(E138-TODAY()&lt;=7,"Esta semana",""))))</f>
        <v/>
      </c>
      <c r="H138" s="25"/>
      <c r="I138" s="1" t="str">
        <f aca="false">IF(OR(B138="",E138="",F138="Concluída"),"",E138+ROW()/100000)</f>
        <v/>
      </c>
    </row>
    <row r="139" customFormat="false" ht="15" hidden="false" customHeight="false" outlineLevel="0" collapsed="false">
      <c r="B139" s="30"/>
      <c r="C139" s="30"/>
      <c r="D139" s="31"/>
      <c r="E139" s="32"/>
      <c r="F139" s="31"/>
      <c r="G139" s="28" t="str">
        <f aca="true">IF(OR(B139="",F139="Concluída",E139=""),"",IF(E139&lt;TODAY(),"Atrasada",IF(E139=TODAY(),"Hoje",IF(E139-TODAY()&lt;=7,"Esta semana",""))))</f>
        <v/>
      </c>
      <c r="H139" s="30"/>
      <c r="I139" s="1" t="str">
        <f aca="false">IF(OR(B139="",E139="",F139="Concluída"),"",E139+ROW()/100000)</f>
        <v/>
      </c>
    </row>
    <row r="140" customFormat="false" ht="15" hidden="false" customHeight="false" outlineLevel="0" collapsed="false">
      <c r="B140" s="25"/>
      <c r="C140" s="25"/>
      <c r="D140" s="26"/>
      <c r="E140" s="27"/>
      <c r="F140" s="26"/>
      <c r="G140" s="28" t="str">
        <f aca="true">IF(OR(B140="",F140="Concluída",E140=""),"",IF(E140&lt;TODAY(),"Atrasada",IF(E140=TODAY(),"Hoje",IF(E140-TODAY()&lt;=7,"Esta semana",""))))</f>
        <v/>
      </c>
      <c r="H140" s="25"/>
      <c r="I140" s="1" t="str">
        <f aca="false">IF(OR(B140="",E140="",F140="Concluída"),"",E140+ROW()/100000)</f>
        <v/>
      </c>
    </row>
    <row r="141" customFormat="false" ht="15" hidden="false" customHeight="false" outlineLevel="0" collapsed="false">
      <c r="B141" s="30"/>
      <c r="C141" s="30"/>
      <c r="D141" s="31"/>
      <c r="E141" s="32"/>
      <c r="F141" s="31"/>
      <c r="G141" s="28" t="str">
        <f aca="true">IF(OR(B141="",F141="Concluída",E141=""),"",IF(E141&lt;TODAY(),"Atrasada",IF(E141=TODAY(),"Hoje",IF(E141-TODAY()&lt;=7,"Esta semana",""))))</f>
        <v/>
      </c>
      <c r="H141" s="30"/>
      <c r="I141" s="1" t="str">
        <f aca="false">IF(OR(B141="",E141="",F141="Concluída"),"",E141+ROW()/100000)</f>
        <v/>
      </c>
    </row>
    <row r="142" customFormat="false" ht="15" hidden="false" customHeight="false" outlineLevel="0" collapsed="false">
      <c r="B142" s="25"/>
      <c r="C142" s="25"/>
      <c r="D142" s="26"/>
      <c r="E142" s="27"/>
      <c r="F142" s="26"/>
      <c r="G142" s="28" t="str">
        <f aca="true">IF(OR(B142="",F142="Concluída",E142=""),"",IF(E142&lt;TODAY(),"Atrasada",IF(E142=TODAY(),"Hoje",IF(E142-TODAY()&lt;=7,"Esta semana",""))))</f>
        <v/>
      </c>
      <c r="H142" s="25"/>
      <c r="I142" s="1" t="str">
        <f aca="false">IF(OR(B142="",E142="",F142="Concluída"),"",E142+ROW()/100000)</f>
        <v/>
      </c>
    </row>
    <row r="143" customFormat="false" ht="15" hidden="false" customHeight="false" outlineLevel="0" collapsed="false">
      <c r="B143" s="30"/>
      <c r="C143" s="30"/>
      <c r="D143" s="31"/>
      <c r="E143" s="32"/>
      <c r="F143" s="31"/>
      <c r="G143" s="28" t="str">
        <f aca="true">IF(OR(B143="",F143="Concluída",E143=""),"",IF(E143&lt;TODAY(),"Atrasada",IF(E143=TODAY(),"Hoje",IF(E143-TODAY()&lt;=7,"Esta semana",""))))</f>
        <v/>
      </c>
      <c r="H143" s="30"/>
      <c r="I143" s="1" t="str">
        <f aca="false">IF(OR(B143="",E143="",F143="Concluída"),"",E143+ROW()/100000)</f>
        <v/>
      </c>
    </row>
    <row r="144" customFormat="false" ht="15" hidden="false" customHeight="false" outlineLevel="0" collapsed="false">
      <c r="B144" s="25"/>
      <c r="C144" s="25"/>
      <c r="D144" s="26"/>
      <c r="E144" s="27"/>
      <c r="F144" s="26"/>
      <c r="G144" s="28" t="str">
        <f aca="true">IF(OR(B144="",F144="Concluída",E144=""),"",IF(E144&lt;TODAY(),"Atrasada",IF(E144=TODAY(),"Hoje",IF(E144-TODAY()&lt;=7,"Esta semana",""))))</f>
        <v/>
      </c>
      <c r="H144" s="25"/>
      <c r="I144" s="1" t="str">
        <f aca="false">IF(OR(B144="",E144="",F144="Concluída"),"",E144+ROW()/100000)</f>
        <v/>
      </c>
    </row>
    <row r="145" customFormat="false" ht="15" hidden="false" customHeight="false" outlineLevel="0" collapsed="false">
      <c r="B145" s="30"/>
      <c r="C145" s="30"/>
      <c r="D145" s="31"/>
      <c r="E145" s="32"/>
      <c r="F145" s="31"/>
      <c r="G145" s="28" t="str">
        <f aca="true">IF(OR(B145="",F145="Concluída",E145=""),"",IF(E145&lt;TODAY(),"Atrasada",IF(E145=TODAY(),"Hoje",IF(E145-TODAY()&lt;=7,"Esta semana",""))))</f>
        <v/>
      </c>
      <c r="H145" s="30"/>
      <c r="I145" s="1" t="str">
        <f aca="false">IF(OR(B145="",E145="",F145="Concluída"),"",E145+ROW()/100000)</f>
        <v/>
      </c>
    </row>
    <row r="146" customFormat="false" ht="15" hidden="false" customHeight="false" outlineLevel="0" collapsed="false">
      <c r="B146" s="25"/>
      <c r="C146" s="25"/>
      <c r="D146" s="26"/>
      <c r="E146" s="27"/>
      <c r="F146" s="26"/>
      <c r="G146" s="28" t="str">
        <f aca="true">IF(OR(B146="",F146="Concluída",E146=""),"",IF(E146&lt;TODAY(),"Atrasada",IF(E146=TODAY(),"Hoje",IF(E146-TODAY()&lt;=7,"Esta semana",""))))</f>
        <v/>
      </c>
      <c r="H146" s="25"/>
      <c r="I146" s="1" t="str">
        <f aca="false">IF(OR(B146="",E146="",F146="Concluída"),"",E146+ROW()/100000)</f>
        <v/>
      </c>
    </row>
    <row r="147" customFormat="false" ht="15" hidden="false" customHeight="false" outlineLevel="0" collapsed="false">
      <c r="B147" s="30"/>
      <c r="C147" s="30"/>
      <c r="D147" s="31"/>
      <c r="E147" s="32"/>
      <c r="F147" s="31"/>
      <c r="G147" s="28" t="str">
        <f aca="true">IF(OR(B147="",F147="Concluída",E147=""),"",IF(E147&lt;TODAY(),"Atrasada",IF(E147=TODAY(),"Hoje",IF(E147-TODAY()&lt;=7,"Esta semana",""))))</f>
        <v/>
      </c>
      <c r="H147" s="30"/>
      <c r="I147" s="1" t="str">
        <f aca="false">IF(OR(B147="",E147="",F147="Concluída"),"",E147+ROW()/100000)</f>
        <v/>
      </c>
    </row>
    <row r="148" customFormat="false" ht="15" hidden="false" customHeight="false" outlineLevel="0" collapsed="false">
      <c r="B148" s="25"/>
      <c r="C148" s="25"/>
      <c r="D148" s="26"/>
      <c r="E148" s="27"/>
      <c r="F148" s="26"/>
      <c r="G148" s="28" t="str">
        <f aca="true">IF(OR(B148="",F148="Concluída",E148=""),"",IF(E148&lt;TODAY(),"Atrasada",IF(E148=TODAY(),"Hoje",IF(E148-TODAY()&lt;=7,"Esta semana",""))))</f>
        <v/>
      </c>
      <c r="H148" s="25"/>
      <c r="I148" s="1" t="str">
        <f aca="false">IF(OR(B148="",E148="",F148="Concluída"),"",E148+ROW()/100000)</f>
        <v/>
      </c>
    </row>
    <row r="149" customFormat="false" ht="15" hidden="false" customHeight="false" outlineLevel="0" collapsed="false">
      <c r="B149" s="30"/>
      <c r="C149" s="30"/>
      <c r="D149" s="31"/>
      <c r="E149" s="32"/>
      <c r="F149" s="31"/>
      <c r="G149" s="28" t="str">
        <f aca="true">IF(OR(B149="",F149="Concluída",E149=""),"",IF(E149&lt;TODAY(),"Atrasada",IF(E149=TODAY(),"Hoje",IF(E149-TODAY()&lt;=7,"Esta semana",""))))</f>
        <v/>
      </c>
      <c r="H149" s="30"/>
      <c r="I149" s="1" t="str">
        <f aca="false">IF(OR(B149="",E149="",F149="Concluída"),"",E149+ROW()/100000)</f>
        <v/>
      </c>
    </row>
    <row r="150" customFormat="false" ht="15" hidden="false" customHeight="false" outlineLevel="0" collapsed="false">
      <c r="B150" s="25"/>
      <c r="C150" s="25"/>
      <c r="D150" s="26"/>
      <c r="E150" s="27"/>
      <c r="F150" s="26"/>
      <c r="G150" s="28" t="str">
        <f aca="true">IF(OR(B150="",F150="Concluída",E150=""),"",IF(E150&lt;TODAY(),"Atrasada",IF(E150=TODAY(),"Hoje",IF(E150-TODAY()&lt;=7,"Esta semana",""))))</f>
        <v/>
      </c>
      <c r="H150" s="25"/>
      <c r="I150" s="1" t="str">
        <f aca="false">IF(OR(B150="",E150="",F150="Concluída"),"",E150+ROW()/100000)</f>
        <v/>
      </c>
    </row>
    <row r="151" customFormat="false" ht="15" hidden="false" customHeight="false" outlineLevel="0" collapsed="false">
      <c r="B151" s="30"/>
      <c r="C151" s="30"/>
      <c r="D151" s="31"/>
      <c r="E151" s="32"/>
      <c r="F151" s="31"/>
      <c r="G151" s="28" t="str">
        <f aca="true">IF(OR(B151="",F151="Concluída",E151=""),"",IF(E151&lt;TODAY(),"Atrasada",IF(E151=TODAY(),"Hoje",IF(E151-TODAY()&lt;=7,"Esta semana",""))))</f>
        <v/>
      </c>
      <c r="H151" s="30"/>
      <c r="I151" s="1" t="str">
        <f aca="false">IF(OR(B151="",E151="",F151="Concluída"),"",E151+ROW()/100000)</f>
        <v/>
      </c>
    </row>
    <row r="152" customFormat="false" ht="15" hidden="false" customHeight="false" outlineLevel="0" collapsed="false">
      <c r="B152" s="25"/>
      <c r="C152" s="25"/>
      <c r="D152" s="26"/>
      <c r="E152" s="27"/>
      <c r="F152" s="26"/>
      <c r="G152" s="28" t="str">
        <f aca="true">IF(OR(B152="",F152="Concluída",E152=""),"",IF(E152&lt;TODAY(),"Atrasada",IF(E152=TODAY(),"Hoje",IF(E152-TODAY()&lt;=7,"Esta semana",""))))</f>
        <v/>
      </c>
      <c r="H152" s="25"/>
      <c r="I152" s="1" t="str">
        <f aca="false">IF(OR(B152="",E152="",F152="Concluída"),"",E152+ROW()/100000)</f>
        <v/>
      </c>
    </row>
    <row r="153" customFormat="false" ht="15" hidden="false" customHeight="false" outlineLevel="0" collapsed="false">
      <c r="B153" s="30"/>
      <c r="C153" s="30"/>
      <c r="D153" s="31"/>
      <c r="E153" s="32"/>
      <c r="F153" s="31"/>
      <c r="G153" s="28" t="str">
        <f aca="true">IF(OR(B153="",F153="Concluída",E153=""),"",IF(E153&lt;TODAY(),"Atrasada",IF(E153=TODAY(),"Hoje",IF(E153-TODAY()&lt;=7,"Esta semana",""))))</f>
        <v/>
      </c>
      <c r="H153" s="30"/>
      <c r="I153" s="1" t="str">
        <f aca="false">IF(OR(B153="",E153="",F153="Concluída"),"",E153+ROW()/100000)</f>
        <v/>
      </c>
    </row>
    <row r="154" customFormat="false" ht="15" hidden="false" customHeight="false" outlineLevel="0" collapsed="false">
      <c r="B154" s="25"/>
      <c r="C154" s="25"/>
      <c r="D154" s="26"/>
      <c r="E154" s="27"/>
      <c r="F154" s="26"/>
      <c r="G154" s="28" t="str">
        <f aca="true">IF(OR(B154="",F154="Concluída",E154=""),"",IF(E154&lt;TODAY(),"Atrasada",IF(E154=TODAY(),"Hoje",IF(E154-TODAY()&lt;=7,"Esta semana",""))))</f>
        <v/>
      </c>
      <c r="H154" s="25"/>
      <c r="I154" s="1" t="str">
        <f aca="false">IF(OR(B154="",E154="",F154="Concluída"),"",E154+ROW()/100000)</f>
        <v/>
      </c>
    </row>
    <row r="155" customFormat="false" ht="15" hidden="false" customHeight="false" outlineLevel="0" collapsed="false">
      <c r="B155" s="30"/>
      <c r="C155" s="30"/>
      <c r="D155" s="31"/>
      <c r="E155" s="32"/>
      <c r="F155" s="31"/>
      <c r="G155" s="28" t="str">
        <f aca="true">IF(OR(B155="",F155="Concluída",E155=""),"",IF(E155&lt;TODAY(),"Atrasada",IF(E155=TODAY(),"Hoje",IF(E155-TODAY()&lt;=7,"Esta semana",""))))</f>
        <v/>
      </c>
      <c r="H155" s="30"/>
      <c r="I155" s="1" t="str">
        <f aca="false">IF(OR(B155="",E155="",F155="Concluída"),"",E155+ROW()/100000)</f>
        <v/>
      </c>
    </row>
    <row r="156" customFormat="false" ht="15" hidden="false" customHeight="false" outlineLevel="0" collapsed="false">
      <c r="B156" s="25"/>
      <c r="C156" s="25"/>
      <c r="D156" s="26"/>
      <c r="E156" s="27"/>
      <c r="F156" s="26"/>
      <c r="G156" s="28" t="str">
        <f aca="true">IF(OR(B156="",F156="Concluída",E156=""),"",IF(E156&lt;TODAY(),"Atrasada",IF(E156=TODAY(),"Hoje",IF(E156-TODAY()&lt;=7,"Esta semana",""))))</f>
        <v/>
      </c>
      <c r="H156" s="25"/>
      <c r="I156" s="1" t="str">
        <f aca="false">IF(OR(B156="",E156="",F156="Concluída"),"",E156+ROW()/100000)</f>
        <v/>
      </c>
    </row>
    <row r="157" customFormat="false" ht="15" hidden="false" customHeight="false" outlineLevel="0" collapsed="false">
      <c r="B157" s="30"/>
      <c r="C157" s="30"/>
      <c r="D157" s="31"/>
      <c r="E157" s="32"/>
      <c r="F157" s="31"/>
      <c r="G157" s="28" t="str">
        <f aca="true">IF(OR(B157="",F157="Concluída",E157=""),"",IF(E157&lt;TODAY(),"Atrasada",IF(E157=TODAY(),"Hoje",IF(E157-TODAY()&lt;=7,"Esta semana",""))))</f>
        <v/>
      </c>
      <c r="H157" s="30"/>
      <c r="I157" s="1" t="str">
        <f aca="false">IF(OR(B157="",E157="",F157="Concluída"),"",E157+ROW()/100000)</f>
        <v/>
      </c>
    </row>
    <row r="158" customFormat="false" ht="15" hidden="false" customHeight="false" outlineLevel="0" collapsed="false">
      <c r="B158" s="25"/>
      <c r="C158" s="25"/>
      <c r="D158" s="26"/>
      <c r="E158" s="27"/>
      <c r="F158" s="26"/>
      <c r="G158" s="28" t="str">
        <f aca="true">IF(OR(B158="",F158="Concluída",E158=""),"",IF(E158&lt;TODAY(),"Atrasada",IF(E158=TODAY(),"Hoje",IF(E158-TODAY()&lt;=7,"Esta semana",""))))</f>
        <v/>
      </c>
      <c r="H158" s="25"/>
      <c r="I158" s="1" t="str">
        <f aca="false">IF(OR(B158="",E158="",F158="Concluída"),"",E158+ROW()/100000)</f>
        <v/>
      </c>
    </row>
    <row r="159" customFormat="false" ht="15" hidden="false" customHeight="false" outlineLevel="0" collapsed="false">
      <c r="B159" s="30"/>
      <c r="C159" s="30"/>
      <c r="D159" s="31"/>
      <c r="E159" s="32"/>
      <c r="F159" s="31"/>
      <c r="G159" s="28" t="str">
        <f aca="true">IF(OR(B159="",F159="Concluída",E159=""),"",IF(E159&lt;TODAY(),"Atrasada",IF(E159=TODAY(),"Hoje",IF(E159-TODAY()&lt;=7,"Esta semana",""))))</f>
        <v/>
      </c>
      <c r="H159" s="30"/>
      <c r="I159" s="1" t="str">
        <f aca="false">IF(OR(B159="",E159="",F159="Concluída"),"",E159+ROW()/100000)</f>
        <v/>
      </c>
    </row>
    <row r="160" customFormat="false" ht="15" hidden="false" customHeight="false" outlineLevel="0" collapsed="false">
      <c r="B160" s="25"/>
      <c r="C160" s="25"/>
      <c r="D160" s="26"/>
      <c r="E160" s="27"/>
      <c r="F160" s="26"/>
      <c r="G160" s="28" t="str">
        <f aca="true">IF(OR(B160="",F160="Concluída",E160=""),"",IF(E160&lt;TODAY(),"Atrasada",IF(E160=TODAY(),"Hoje",IF(E160-TODAY()&lt;=7,"Esta semana",""))))</f>
        <v/>
      </c>
      <c r="H160" s="25"/>
      <c r="I160" s="1" t="str">
        <f aca="false">IF(OR(B160="",E160="",F160="Concluída"),"",E160+ROW()/100000)</f>
        <v/>
      </c>
    </row>
    <row r="161" customFormat="false" ht="15" hidden="false" customHeight="false" outlineLevel="0" collapsed="false">
      <c r="B161" s="30"/>
      <c r="C161" s="30"/>
      <c r="D161" s="31"/>
      <c r="E161" s="32"/>
      <c r="F161" s="31"/>
      <c r="G161" s="28" t="str">
        <f aca="true">IF(OR(B161="",F161="Concluída",E161=""),"",IF(E161&lt;TODAY(),"Atrasada",IF(E161=TODAY(),"Hoje",IF(E161-TODAY()&lt;=7,"Esta semana",""))))</f>
        <v/>
      </c>
      <c r="H161" s="30"/>
      <c r="I161" s="1" t="str">
        <f aca="false">IF(OR(B161="",E161="",F161="Concluída"),"",E161+ROW()/100000)</f>
        <v/>
      </c>
    </row>
    <row r="162" customFormat="false" ht="15" hidden="false" customHeight="false" outlineLevel="0" collapsed="false">
      <c r="B162" s="25"/>
      <c r="C162" s="25"/>
      <c r="D162" s="26"/>
      <c r="E162" s="27"/>
      <c r="F162" s="26"/>
      <c r="G162" s="28" t="str">
        <f aca="true">IF(OR(B162="",F162="Concluída",E162=""),"",IF(E162&lt;TODAY(),"Atrasada",IF(E162=TODAY(),"Hoje",IF(E162-TODAY()&lt;=7,"Esta semana",""))))</f>
        <v/>
      </c>
      <c r="H162" s="25"/>
      <c r="I162" s="1" t="str">
        <f aca="false">IF(OR(B162="",E162="",F162="Concluída"),"",E162+ROW()/100000)</f>
        <v/>
      </c>
    </row>
    <row r="163" customFormat="false" ht="15" hidden="false" customHeight="false" outlineLevel="0" collapsed="false">
      <c r="B163" s="30"/>
      <c r="C163" s="30"/>
      <c r="D163" s="31"/>
      <c r="E163" s="32"/>
      <c r="F163" s="31"/>
      <c r="G163" s="28" t="str">
        <f aca="true">IF(OR(B163="",F163="Concluída",E163=""),"",IF(E163&lt;TODAY(),"Atrasada",IF(E163=TODAY(),"Hoje",IF(E163-TODAY()&lt;=7,"Esta semana",""))))</f>
        <v/>
      </c>
      <c r="H163" s="30"/>
      <c r="I163" s="1" t="str">
        <f aca="false">IF(OR(B163="",E163="",F163="Concluída"),"",E163+ROW()/100000)</f>
        <v/>
      </c>
    </row>
    <row r="164" customFormat="false" ht="15" hidden="false" customHeight="false" outlineLevel="0" collapsed="false">
      <c r="B164" s="25"/>
      <c r="C164" s="25"/>
      <c r="D164" s="26"/>
      <c r="E164" s="27"/>
      <c r="F164" s="26"/>
      <c r="G164" s="28" t="str">
        <f aca="true">IF(OR(B164="",F164="Concluída",E164=""),"",IF(E164&lt;TODAY(),"Atrasada",IF(E164=TODAY(),"Hoje",IF(E164-TODAY()&lt;=7,"Esta semana",""))))</f>
        <v/>
      </c>
      <c r="H164" s="25"/>
      <c r="I164" s="1" t="str">
        <f aca="false">IF(OR(B164="",E164="",F164="Concluída"),"",E164+ROW()/100000)</f>
        <v/>
      </c>
    </row>
    <row r="165" customFormat="false" ht="15" hidden="false" customHeight="false" outlineLevel="0" collapsed="false">
      <c r="B165" s="30"/>
      <c r="C165" s="30"/>
      <c r="D165" s="31"/>
      <c r="E165" s="32"/>
      <c r="F165" s="31"/>
      <c r="G165" s="28" t="str">
        <f aca="true">IF(OR(B165="",F165="Concluída",E165=""),"",IF(E165&lt;TODAY(),"Atrasada",IF(E165=TODAY(),"Hoje",IF(E165-TODAY()&lt;=7,"Esta semana",""))))</f>
        <v/>
      </c>
      <c r="H165" s="30"/>
      <c r="I165" s="1" t="str">
        <f aca="false">IF(OR(B165="",E165="",F165="Concluída"),"",E165+ROW()/100000)</f>
        <v/>
      </c>
    </row>
    <row r="166" customFormat="false" ht="15" hidden="false" customHeight="false" outlineLevel="0" collapsed="false">
      <c r="B166" s="25"/>
      <c r="C166" s="25"/>
      <c r="D166" s="26"/>
      <c r="E166" s="27"/>
      <c r="F166" s="26"/>
      <c r="G166" s="28" t="str">
        <f aca="true">IF(OR(B166="",F166="Concluída",E166=""),"",IF(E166&lt;TODAY(),"Atrasada",IF(E166=TODAY(),"Hoje",IF(E166-TODAY()&lt;=7,"Esta semana",""))))</f>
        <v/>
      </c>
      <c r="H166" s="25"/>
      <c r="I166" s="1" t="str">
        <f aca="false">IF(OR(B166="",E166="",F166="Concluída"),"",E166+ROW()/100000)</f>
        <v/>
      </c>
    </row>
    <row r="167" customFormat="false" ht="15" hidden="false" customHeight="false" outlineLevel="0" collapsed="false">
      <c r="B167" s="30"/>
      <c r="C167" s="30"/>
      <c r="D167" s="31"/>
      <c r="E167" s="32"/>
      <c r="F167" s="31"/>
      <c r="G167" s="28" t="str">
        <f aca="true">IF(OR(B167="",F167="Concluída",E167=""),"",IF(E167&lt;TODAY(),"Atrasada",IF(E167=TODAY(),"Hoje",IF(E167-TODAY()&lt;=7,"Esta semana",""))))</f>
        <v/>
      </c>
      <c r="H167" s="30"/>
      <c r="I167" s="1" t="str">
        <f aca="false">IF(OR(B167="",E167="",F167="Concluída"),"",E167+ROW()/100000)</f>
        <v/>
      </c>
    </row>
    <row r="168" customFormat="false" ht="15" hidden="false" customHeight="false" outlineLevel="0" collapsed="false">
      <c r="B168" s="25"/>
      <c r="C168" s="25"/>
      <c r="D168" s="26"/>
      <c r="E168" s="27"/>
      <c r="F168" s="26"/>
      <c r="G168" s="28" t="str">
        <f aca="true">IF(OR(B168="",F168="Concluída",E168=""),"",IF(E168&lt;TODAY(),"Atrasada",IF(E168=TODAY(),"Hoje",IF(E168-TODAY()&lt;=7,"Esta semana",""))))</f>
        <v/>
      </c>
      <c r="H168" s="25"/>
      <c r="I168" s="1" t="str">
        <f aca="false">IF(OR(B168="",E168="",F168="Concluída"),"",E168+ROW()/100000)</f>
        <v/>
      </c>
    </row>
    <row r="169" customFormat="false" ht="15" hidden="false" customHeight="false" outlineLevel="0" collapsed="false">
      <c r="B169" s="30"/>
      <c r="C169" s="30"/>
      <c r="D169" s="31"/>
      <c r="E169" s="32"/>
      <c r="F169" s="31"/>
      <c r="G169" s="28" t="str">
        <f aca="true">IF(OR(B169="",F169="Concluída",E169=""),"",IF(E169&lt;TODAY(),"Atrasada",IF(E169=TODAY(),"Hoje",IF(E169-TODAY()&lt;=7,"Esta semana",""))))</f>
        <v/>
      </c>
      <c r="H169" s="30"/>
      <c r="I169" s="1" t="str">
        <f aca="false">IF(OR(B169="",E169="",F169="Concluída"),"",E169+ROW()/100000)</f>
        <v/>
      </c>
    </row>
    <row r="170" customFormat="false" ht="15" hidden="false" customHeight="false" outlineLevel="0" collapsed="false">
      <c r="B170" s="25"/>
      <c r="C170" s="25"/>
      <c r="D170" s="26"/>
      <c r="E170" s="27"/>
      <c r="F170" s="26"/>
      <c r="G170" s="28" t="str">
        <f aca="true">IF(OR(B170="",F170="Concluída",E170=""),"",IF(E170&lt;TODAY(),"Atrasada",IF(E170=TODAY(),"Hoje",IF(E170-TODAY()&lt;=7,"Esta semana",""))))</f>
        <v/>
      </c>
      <c r="H170" s="25"/>
      <c r="I170" s="1" t="str">
        <f aca="false">IF(OR(B170="",E170="",F170="Concluída"),"",E170+ROW()/100000)</f>
        <v/>
      </c>
    </row>
    <row r="171" customFormat="false" ht="15" hidden="false" customHeight="false" outlineLevel="0" collapsed="false">
      <c r="B171" s="30"/>
      <c r="C171" s="30"/>
      <c r="D171" s="31"/>
      <c r="E171" s="32"/>
      <c r="F171" s="31"/>
      <c r="G171" s="28" t="str">
        <f aca="true">IF(OR(B171="",F171="Concluída",E171=""),"",IF(E171&lt;TODAY(),"Atrasada",IF(E171=TODAY(),"Hoje",IF(E171-TODAY()&lt;=7,"Esta semana",""))))</f>
        <v/>
      </c>
      <c r="H171" s="30"/>
      <c r="I171" s="1" t="str">
        <f aca="false">IF(OR(B171="",E171="",F171="Concluída"),"",E171+ROW()/100000)</f>
        <v/>
      </c>
    </row>
    <row r="172" customFormat="false" ht="15" hidden="false" customHeight="false" outlineLevel="0" collapsed="false">
      <c r="B172" s="25"/>
      <c r="C172" s="25"/>
      <c r="D172" s="26"/>
      <c r="E172" s="27"/>
      <c r="F172" s="26"/>
      <c r="G172" s="28" t="str">
        <f aca="true">IF(OR(B172="",F172="Concluída",E172=""),"",IF(E172&lt;TODAY(),"Atrasada",IF(E172=TODAY(),"Hoje",IF(E172-TODAY()&lt;=7,"Esta semana",""))))</f>
        <v/>
      </c>
      <c r="H172" s="25"/>
      <c r="I172" s="1" t="str">
        <f aca="false">IF(OR(B172="",E172="",F172="Concluída"),"",E172+ROW()/100000)</f>
        <v/>
      </c>
    </row>
    <row r="173" customFormat="false" ht="15" hidden="false" customHeight="false" outlineLevel="0" collapsed="false">
      <c r="B173" s="30"/>
      <c r="C173" s="30"/>
      <c r="D173" s="31"/>
      <c r="E173" s="32"/>
      <c r="F173" s="31"/>
      <c r="G173" s="28" t="str">
        <f aca="true">IF(OR(B173="",F173="Concluída",E173=""),"",IF(E173&lt;TODAY(),"Atrasada",IF(E173=TODAY(),"Hoje",IF(E173-TODAY()&lt;=7,"Esta semana",""))))</f>
        <v/>
      </c>
      <c r="H173" s="30"/>
      <c r="I173" s="1" t="str">
        <f aca="false">IF(OR(B173="",E173="",F173="Concluída"),"",E173+ROW()/100000)</f>
        <v/>
      </c>
    </row>
    <row r="174" customFormat="false" ht="15" hidden="false" customHeight="false" outlineLevel="0" collapsed="false">
      <c r="B174" s="25"/>
      <c r="C174" s="25"/>
      <c r="D174" s="26"/>
      <c r="E174" s="27"/>
      <c r="F174" s="26"/>
      <c r="G174" s="28" t="str">
        <f aca="true">IF(OR(B174="",F174="Concluída",E174=""),"",IF(E174&lt;TODAY(),"Atrasada",IF(E174=TODAY(),"Hoje",IF(E174-TODAY()&lt;=7,"Esta semana",""))))</f>
        <v/>
      </c>
      <c r="H174" s="25"/>
      <c r="I174" s="1" t="str">
        <f aca="false">IF(OR(B174="",E174="",F174="Concluída"),"",E174+ROW()/100000)</f>
        <v/>
      </c>
    </row>
    <row r="175" customFormat="false" ht="15" hidden="false" customHeight="false" outlineLevel="0" collapsed="false">
      <c r="B175" s="30"/>
      <c r="C175" s="30"/>
      <c r="D175" s="31"/>
      <c r="E175" s="32"/>
      <c r="F175" s="31"/>
      <c r="G175" s="28" t="str">
        <f aca="true">IF(OR(B175="",F175="Concluída",E175=""),"",IF(E175&lt;TODAY(),"Atrasada",IF(E175=TODAY(),"Hoje",IF(E175-TODAY()&lt;=7,"Esta semana",""))))</f>
        <v/>
      </c>
      <c r="H175" s="30"/>
      <c r="I175" s="1" t="str">
        <f aca="false">IF(OR(B175="",E175="",F175="Concluída"),"",E175+ROW()/100000)</f>
        <v/>
      </c>
    </row>
    <row r="176" customFormat="false" ht="15" hidden="false" customHeight="false" outlineLevel="0" collapsed="false">
      <c r="B176" s="25"/>
      <c r="C176" s="25"/>
      <c r="D176" s="26"/>
      <c r="E176" s="27"/>
      <c r="F176" s="26"/>
      <c r="G176" s="28" t="str">
        <f aca="true">IF(OR(B176="",F176="Concluída",E176=""),"",IF(E176&lt;TODAY(),"Atrasada",IF(E176=TODAY(),"Hoje",IF(E176-TODAY()&lt;=7,"Esta semana",""))))</f>
        <v/>
      </c>
      <c r="H176" s="25"/>
      <c r="I176" s="1" t="str">
        <f aca="false">IF(OR(B176="",E176="",F176="Concluída"),"",E176+ROW()/100000)</f>
        <v/>
      </c>
    </row>
    <row r="177" customFormat="false" ht="15" hidden="false" customHeight="false" outlineLevel="0" collapsed="false">
      <c r="B177" s="30"/>
      <c r="C177" s="30"/>
      <c r="D177" s="31"/>
      <c r="E177" s="32"/>
      <c r="F177" s="31"/>
      <c r="G177" s="28" t="str">
        <f aca="true">IF(OR(B177="",F177="Concluída",E177=""),"",IF(E177&lt;TODAY(),"Atrasada",IF(E177=TODAY(),"Hoje",IF(E177-TODAY()&lt;=7,"Esta semana",""))))</f>
        <v/>
      </c>
      <c r="H177" s="30"/>
      <c r="I177" s="1" t="str">
        <f aca="false">IF(OR(B177="",E177="",F177="Concluída"),"",E177+ROW()/100000)</f>
        <v/>
      </c>
    </row>
    <row r="178" customFormat="false" ht="15" hidden="false" customHeight="false" outlineLevel="0" collapsed="false">
      <c r="B178" s="25"/>
      <c r="C178" s="25"/>
      <c r="D178" s="26"/>
      <c r="E178" s="27"/>
      <c r="F178" s="26"/>
      <c r="G178" s="28" t="str">
        <f aca="true">IF(OR(B178="",F178="Concluída",E178=""),"",IF(E178&lt;TODAY(),"Atrasada",IF(E178=TODAY(),"Hoje",IF(E178-TODAY()&lt;=7,"Esta semana",""))))</f>
        <v/>
      </c>
      <c r="H178" s="25"/>
      <c r="I178" s="1" t="str">
        <f aca="false">IF(OR(B178="",E178="",F178="Concluída"),"",E178+ROW()/100000)</f>
        <v/>
      </c>
    </row>
    <row r="179" customFormat="false" ht="15" hidden="false" customHeight="false" outlineLevel="0" collapsed="false">
      <c r="B179" s="30"/>
      <c r="C179" s="30"/>
      <c r="D179" s="31"/>
      <c r="E179" s="32"/>
      <c r="F179" s="31"/>
      <c r="G179" s="28" t="str">
        <f aca="true">IF(OR(B179="",F179="Concluída",E179=""),"",IF(E179&lt;TODAY(),"Atrasada",IF(E179=TODAY(),"Hoje",IF(E179-TODAY()&lt;=7,"Esta semana",""))))</f>
        <v/>
      </c>
      <c r="H179" s="30"/>
      <c r="I179" s="1" t="str">
        <f aca="false">IF(OR(B179="",E179="",F179="Concluída"),"",E179+ROW()/100000)</f>
        <v/>
      </c>
    </row>
    <row r="180" customFormat="false" ht="15" hidden="false" customHeight="false" outlineLevel="0" collapsed="false">
      <c r="B180" s="25"/>
      <c r="C180" s="25"/>
      <c r="D180" s="26"/>
      <c r="E180" s="27"/>
      <c r="F180" s="26"/>
      <c r="G180" s="28" t="str">
        <f aca="true">IF(OR(B180="",F180="Concluída",E180=""),"",IF(E180&lt;TODAY(),"Atrasada",IF(E180=TODAY(),"Hoje",IF(E180-TODAY()&lt;=7,"Esta semana",""))))</f>
        <v/>
      </c>
      <c r="H180" s="25"/>
      <c r="I180" s="1" t="str">
        <f aca="false">IF(OR(B180="",E180="",F180="Concluída"),"",E180+ROW()/100000)</f>
        <v/>
      </c>
    </row>
    <row r="181" customFormat="false" ht="15" hidden="false" customHeight="false" outlineLevel="0" collapsed="false">
      <c r="B181" s="30"/>
      <c r="C181" s="30"/>
      <c r="D181" s="31"/>
      <c r="E181" s="32"/>
      <c r="F181" s="31"/>
      <c r="G181" s="28" t="str">
        <f aca="true">IF(OR(B181="",F181="Concluída",E181=""),"",IF(E181&lt;TODAY(),"Atrasada",IF(E181=TODAY(),"Hoje",IF(E181-TODAY()&lt;=7,"Esta semana",""))))</f>
        <v/>
      </c>
      <c r="H181" s="30"/>
      <c r="I181" s="1" t="str">
        <f aca="false">IF(OR(B181="",E181="",F181="Concluída"),"",E181+ROW()/100000)</f>
        <v/>
      </c>
    </row>
    <row r="182" customFormat="false" ht="15" hidden="false" customHeight="false" outlineLevel="0" collapsed="false">
      <c r="B182" s="25"/>
      <c r="C182" s="25"/>
      <c r="D182" s="26"/>
      <c r="E182" s="27"/>
      <c r="F182" s="26"/>
      <c r="G182" s="28" t="str">
        <f aca="true">IF(OR(B182="",F182="Concluída",E182=""),"",IF(E182&lt;TODAY(),"Atrasada",IF(E182=TODAY(),"Hoje",IF(E182-TODAY()&lt;=7,"Esta semana",""))))</f>
        <v/>
      </c>
      <c r="H182" s="25"/>
      <c r="I182" s="1" t="str">
        <f aca="false">IF(OR(B182="",E182="",F182="Concluída"),"",E182+ROW()/100000)</f>
        <v/>
      </c>
    </row>
    <row r="183" customFormat="false" ht="15" hidden="false" customHeight="false" outlineLevel="0" collapsed="false">
      <c r="B183" s="30"/>
      <c r="C183" s="30"/>
      <c r="D183" s="31"/>
      <c r="E183" s="32"/>
      <c r="F183" s="31"/>
      <c r="G183" s="28" t="str">
        <f aca="true">IF(OR(B183="",F183="Concluída",E183=""),"",IF(E183&lt;TODAY(),"Atrasada",IF(E183=TODAY(),"Hoje",IF(E183-TODAY()&lt;=7,"Esta semana",""))))</f>
        <v/>
      </c>
      <c r="H183" s="30"/>
      <c r="I183" s="1" t="str">
        <f aca="false">IF(OR(B183="",E183="",F183="Concluída"),"",E183+ROW()/100000)</f>
        <v/>
      </c>
    </row>
    <row r="184" customFormat="false" ht="15" hidden="false" customHeight="false" outlineLevel="0" collapsed="false">
      <c r="B184" s="25"/>
      <c r="C184" s="25"/>
      <c r="D184" s="26"/>
      <c r="E184" s="27"/>
      <c r="F184" s="26"/>
      <c r="G184" s="28" t="str">
        <f aca="true">IF(OR(B184="",F184="Concluída",E184=""),"",IF(E184&lt;TODAY(),"Atrasada",IF(E184=TODAY(),"Hoje",IF(E184-TODAY()&lt;=7,"Esta semana",""))))</f>
        <v/>
      </c>
      <c r="H184" s="25"/>
      <c r="I184" s="1" t="str">
        <f aca="false">IF(OR(B184="",E184="",F184="Concluída"),"",E184+ROW()/100000)</f>
        <v/>
      </c>
    </row>
    <row r="185" customFormat="false" ht="15" hidden="false" customHeight="false" outlineLevel="0" collapsed="false">
      <c r="B185" s="30"/>
      <c r="C185" s="30"/>
      <c r="D185" s="31"/>
      <c r="E185" s="32"/>
      <c r="F185" s="31"/>
      <c r="G185" s="28" t="str">
        <f aca="true">IF(OR(B185="",F185="Concluída",E185=""),"",IF(E185&lt;TODAY(),"Atrasada",IF(E185=TODAY(),"Hoje",IF(E185-TODAY()&lt;=7,"Esta semana",""))))</f>
        <v/>
      </c>
      <c r="H185" s="30"/>
      <c r="I185" s="1" t="str">
        <f aca="false">IF(OR(B185="",E185="",F185="Concluída"),"",E185+ROW()/100000)</f>
        <v/>
      </c>
    </row>
    <row r="186" customFormat="false" ht="15" hidden="false" customHeight="false" outlineLevel="0" collapsed="false">
      <c r="B186" s="25"/>
      <c r="C186" s="25"/>
      <c r="D186" s="26"/>
      <c r="E186" s="27"/>
      <c r="F186" s="26"/>
      <c r="G186" s="28" t="str">
        <f aca="true">IF(OR(B186="",F186="Concluída",E186=""),"",IF(E186&lt;TODAY(),"Atrasada",IF(E186=TODAY(),"Hoje",IF(E186-TODAY()&lt;=7,"Esta semana",""))))</f>
        <v/>
      </c>
      <c r="H186" s="25"/>
      <c r="I186" s="1" t="str">
        <f aca="false">IF(OR(B186="",E186="",F186="Concluída"),"",E186+ROW()/100000)</f>
        <v/>
      </c>
    </row>
    <row r="187" customFormat="false" ht="15" hidden="false" customHeight="false" outlineLevel="0" collapsed="false">
      <c r="B187" s="30"/>
      <c r="C187" s="30"/>
      <c r="D187" s="31"/>
      <c r="E187" s="32"/>
      <c r="F187" s="31"/>
      <c r="G187" s="28" t="str">
        <f aca="true">IF(OR(B187="",F187="Concluída",E187=""),"",IF(E187&lt;TODAY(),"Atrasada",IF(E187=TODAY(),"Hoje",IF(E187-TODAY()&lt;=7,"Esta semana",""))))</f>
        <v/>
      </c>
      <c r="H187" s="30"/>
      <c r="I187" s="1" t="str">
        <f aca="false">IF(OR(B187="",E187="",F187="Concluída"),"",E187+ROW()/100000)</f>
        <v/>
      </c>
    </row>
    <row r="188" customFormat="false" ht="15" hidden="false" customHeight="false" outlineLevel="0" collapsed="false">
      <c r="B188" s="25"/>
      <c r="C188" s="25"/>
      <c r="D188" s="26"/>
      <c r="E188" s="27"/>
      <c r="F188" s="26"/>
      <c r="G188" s="28" t="str">
        <f aca="true">IF(OR(B188="",F188="Concluída",E188=""),"",IF(E188&lt;TODAY(),"Atrasada",IF(E188=TODAY(),"Hoje",IF(E188-TODAY()&lt;=7,"Esta semana",""))))</f>
        <v/>
      </c>
      <c r="H188" s="25"/>
      <c r="I188" s="1" t="str">
        <f aca="false">IF(OR(B188="",E188="",F188="Concluída"),"",E188+ROW()/100000)</f>
        <v/>
      </c>
    </row>
    <row r="189" customFormat="false" ht="15" hidden="false" customHeight="false" outlineLevel="0" collapsed="false">
      <c r="B189" s="30"/>
      <c r="C189" s="30"/>
      <c r="D189" s="31"/>
      <c r="E189" s="32"/>
      <c r="F189" s="31"/>
      <c r="G189" s="28" t="str">
        <f aca="true">IF(OR(B189="",F189="Concluída",E189=""),"",IF(E189&lt;TODAY(),"Atrasada",IF(E189=TODAY(),"Hoje",IF(E189-TODAY()&lt;=7,"Esta semana",""))))</f>
        <v/>
      </c>
      <c r="H189" s="30"/>
      <c r="I189" s="1" t="str">
        <f aca="false">IF(OR(B189="",E189="",F189="Concluída"),"",E189+ROW()/100000)</f>
        <v/>
      </c>
    </row>
    <row r="190" customFormat="false" ht="15" hidden="false" customHeight="false" outlineLevel="0" collapsed="false">
      <c r="B190" s="25"/>
      <c r="C190" s="25"/>
      <c r="D190" s="26"/>
      <c r="E190" s="27"/>
      <c r="F190" s="26"/>
      <c r="G190" s="28" t="str">
        <f aca="true">IF(OR(B190="",F190="Concluída",E190=""),"",IF(E190&lt;TODAY(),"Atrasada",IF(E190=TODAY(),"Hoje",IF(E190-TODAY()&lt;=7,"Esta semana",""))))</f>
        <v/>
      </c>
      <c r="H190" s="25"/>
      <c r="I190" s="1" t="str">
        <f aca="false">IF(OR(B190="",E190="",F190="Concluída"),"",E190+ROW()/100000)</f>
        <v/>
      </c>
    </row>
    <row r="191" customFormat="false" ht="15" hidden="false" customHeight="false" outlineLevel="0" collapsed="false">
      <c r="B191" s="30"/>
      <c r="C191" s="30"/>
      <c r="D191" s="31"/>
      <c r="E191" s="32"/>
      <c r="F191" s="31"/>
      <c r="G191" s="28" t="str">
        <f aca="true">IF(OR(B191="",F191="Concluída",E191=""),"",IF(E191&lt;TODAY(),"Atrasada",IF(E191=TODAY(),"Hoje",IF(E191-TODAY()&lt;=7,"Esta semana",""))))</f>
        <v/>
      </c>
      <c r="H191" s="30"/>
      <c r="I191" s="1" t="str">
        <f aca="false">IF(OR(B191="",E191="",F191="Concluída"),"",E191+ROW()/100000)</f>
        <v/>
      </c>
    </row>
    <row r="192" customFormat="false" ht="15" hidden="false" customHeight="false" outlineLevel="0" collapsed="false">
      <c r="B192" s="25"/>
      <c r="C192" s="25"/>
      <c r="D192" s="26"/>
      <c r="E192" s="27"/>
      <c r="F192" s="26"/>
      <c r="G192" s="28" t="str">
        <f aca="true">IF(OR(B192="",F192="Concluída",E192=""),"",IF(E192&lt;TODAY(),"Atrasada",IF(E192=TODAY(),"Hoje",IF(E192-TODAY()&lt;=7,"Esta semana",""))))</f>
        <v/>
      </c>
      <c r="H192" s="25"/>
      <c r="I192" s="1" t="str">
        <f aca="false">IF(OR(B192="",E192="",F192="Concluída"),"",E192+ROW()/100000)</f>
        <v/>
      </c>
    </row>
    <row r="193" customFormat="false" ht="15" hidden="false" customHeight="false" outlineLevel="0" collapsed="false">
      <c r="B193" s="30"/>
      <c r="C193" s="30"/>
      <c r="D193" s="31"/>
      <c r="E193" s="32"/>
      <c r="F193" s="31"/>
      <c r="G193" s="28" t="str">
        <f aca="true">IF(OR(B193="",F193="Concluída",E193=""),"",IF(E193&lt;TODAY(),"Atrasada",IF(E193=TODAY(),"Hoje",IF(E193-TODAY()&lt;=7,"Esta semana",""))))</f>
        <v/>
      </c>
      <c r="H193" s="30"/>
      <c r="I193" s="1" t="str">
        <f aca="false">IF(OR(B193="",E193="",F193="Concluída"),"",E193+ROW()/100000)</f>
        <v/>
      </c>
    </row>
    <row r="194" customFormat="false" ht="15" hidden="false" customHeight="false" outlineLevel="0" collapsed="false">
      <c r="B194" s="25"/>
      <c r="C194" s="25"/>
      <c r="D194" s="26"/>
      <c r="E194" s="27"/>
      <c r="F194" s="26"/>
      <c r="G194" s="28" t="str">
        <f aca="true">IF(OR(B194="",F194="Concluída",E194=""),"",IF(E194&lt;TODAY(),"Atrasada",IF(E194=TODAY(),"Hoje",IF(E194-TODAY()&lt;=7,"Esta semana",""))))</f>
        <v/>
      </c>
      <c r="H194" s="25"/>
      <c r="I194" s="1" t="str">
        <f aca="false">IF(OR(B194="",E194="",F194="Concluída"),"",E194+ROW()/100000)</f>
        <v/>
      </c>
    </row>
    <row r="195" customFormat="false" ht="15" hidden="false" customHeight="false" outlineLevel="0" collapsed="false">
      <c r="B195" s="30"/>
      <c r="C195" s="30"/>
      <c r="D195" s="31"/>
      <c r="E195" s="32"/>
      <c r="F195" s="31"/>
      <c r="G195" s="28" t="str">
        <f aca="true">IF(OR(B195="",F195="Concluída",E195=""),"",IF(E195&lt;TODAY(),"Atrasada",IF(E195=TODAY(),"Hoje",IF(E195-TODAY()&lt;=7,"Esta semana",""))))</f>
        <v/>
      </c>
      <c r="H195" s="30"/>
      <c r="I195" s="1" t="str">
        <f aca="false">IF(OR(B195="",E195="",F195="Concluída"),"",E195+ROW()/100000)</f>
        <v/>
      </c>
    </row>
    <row r="196" customFormat="false" ht="15" hidden="false" customHeight="false" outlineLevel="0" collapsed="false">
      <c r="B196" s="25"/>
      <c r="C196" s="25"/>
      <c r="D196" s="26"/>
      <c r="E196" s="27"/>
      <c r="F196" s="26"/>
      <c r="G196" s="28" t="str">
        <f aca="true">IF(OR(B196="",F196="Concluída",E196=""),"",IF(E196&lt;TODAY(),"Atrasada",IF(E196=TODAY(),"Hoje",IF(E196-TODAY()&lt;=7,"Esta semana",""))))</f>
        <v/>
      </c>
      <c r="H196" s="25"/>
      <c r="I196" s="1" t="str">
        <f aca="false">IF(OR(B196="",E196="",F196="Concluída"),"",E196+ROW()/100000)</f>
        <v/>
      </c>
    </row>
    <row r="197" customFormat="false" ht="15" hidden="false" customHeight="false" outlineLevel="0" collapsed="false">
      <c r="B197" s="30"/>
      <c r="C197" s="30"/>
      <c r="D197" s="31"/>
      <c r="E197" s="32"/>
      <c r="F197" s="31"/>
      <c r="G197" s="28" t="str">
        <f aca="true">IF(OR(B197="",F197="Concluída",E197=""),"",IF(E197&lt;TODAY(),"Atrasada",IF(E197=TODAY(),"Hoje",IF(E197-TODAY()&lt;=7,"Esta semana",""))))</f>
        <v/>
      </c>
      <c r="H197" s="30"/>
      <c r="I197" s="1" t="str">
        <f aca="false">IF(OR(B197="",E197="",F197="Concluída"),"",E197+ROW()/100000)</f>
        <v/>
      </c>
    </row>
    <row r="198" customFormat="false" ht="15" hidden="false" customHeight="false" outlineLevel="0" collapsed="false">
      <c r="B198" s="25"/>
      <c r="C198" s="25"/>
      <c r="D198" s="26"/>
      <c r="E198" s="27"/>
      <c r="F198" s="26"/>
      <c r="G198" s="28" t="str">
        <f aca="true">IF(OR(B198="",F198="Concluída",E198=""),"",IF(E198&lt;TODAY(),"Atrasada",IF(E198=TODAY(),"Hoje",IF(E198-TODAY()&lt;=7,"Esta semana",""))))</f>
        <v/>
      </c>
      <c r="H198" s="25"/>
      <c r="I198" s="1" t="str">
        <f aca="false">IF(OR(B198="",E198="",F198="Concluída"),"",E198+ROW()/100000)</f>
        <v/>
      </c>
    </row>
    <row r="199" customFormat="false" ht="15" hidden="false" customHeight="false" outlineLevel="0" collapsed="false">
      <c r="B199" s="30"/>
      <c r="C199" s="30"/>
      <c r="D199" s="31"/>
      <c r="E199" s="32"/>
      <c r="F199" s="31"/>
      <c r="G199" s="28" t="str">
        <f aca="true">IF(OR(B199="",F199="Concluída",E199=""),"",IF(E199&lt;TODAY(),"Atrasada",IF(E199=TODAY(),"Hoje",IF(E199-TODAY()&lt;=7,"Esta semana",""))))</f>
        <v/>
      </c>
      <c r="H199" s="30"/>
      <c r="I199" s="1" t="str">
        <f aca="false">IF(OR(B199="",E199="",F199="Concluída"),"",E199+ROW()/100000)</f>
        <v/>
      </c>
    </row>
    <row r="200" customFormat="false" ht="15" hidden="false" customHeight="false" outlineLevel="0" collapsed="false">
      <c r="B200" s="25"/>
      <c r="C200" s="25"/>
      <c r="D200" s="26"/>
      <c r="E200" s="27"/>
      <c r="F200" s="26"/>
      <c r="G200" s="28" t="str">
        <f aca="true">IF(OR(B200="",F200="Concluída",E200=""),"",IF(E200&lt;TODAY(),"Atrasada",IF(E200=TODAY(),"Hoje",IF(E200-TODAY()&lt;=7,"Esta semana",""))))</f>
        <v/>
      </c>
      <c r="H200" s="25"/>
      <c r="I200" s="1" t="str">
        <f aca="false">IF(OR(B200="",E200="",F200="Concluída"),"",E200+ROW()/100000)</f>
        <v/>
      </c>
    </row>
    <row r="201" customFormat="false" ht="15" hidden="false" customHeight="false" outlineLevel="0" collapsed="false">
      <c r="B201" s="30"/>
      <c r="C201" s="30"/>
      <c r="D201" s="31"/>
      <c r="E201" s="32"/>
      <c r="F201" s="31"/>
      <c r="G201" s="28" t="str">
        <f aca="true">IF(OR(B201="",F201="Concluída",E201=""),"",IF(E201&lt;TODAY(),"Atrasada",IF(E201=TODAY(),"Hoje",IF(E201-TODAY()&lt;=7,"Esta semana",""))))</f>
        <v/>
      </c>
      <c r="H201" s="30"/>
      <c r="I201" s="1" t="str">
        <f aca="false">IF(OR(B201="",E201="",F201="Concluída"),"",E201+ROW()/100000)</f>
        <v/>
      </c>
    </row>
    <row r="202" customFormat="false" ht="15" hidden="false" customHeight="false" outlineLevel="0" collapsed="false">
      <c r="B202" s="25"/>
      <c r="C202" s="25"/>
      <c r="D202" s="26"/>
      <c r="E202" s="27"/>
      <c r="F202" s="26"/>
      <c r="G202" s="28" t="str">
        <f aca="true">IF(OR(B202="",F202="Concluída",E202=""),"",IF(E202&lt;TODAY(),"Atrasada",IF(E202=TODAY(),"Hoje",IF(E202-TODAY()&lt;=7,"Esta semana",""))))</f>
        <v/>
      </c>
      <c r="H202" s="25"/>
      <c r="I202" s="1" t="str">
        <f aca="false">IF(OR(B202="",E202="",F202="Concluída"),"",E202+ROW()/100000)</f>
        <v/>
      </c>
    </row>
    <row r="203" customFormat="false" ht="15" hidden="false" customHeight="false" outlineLevel="0" collapsed="false">
      <c r="B203" s="30"/>
      <c r="C203" s="30"/>
      <c r="D203" s="31"/>
      <c r="E203" s="32"/>
      <c r="F203" s="31"/>
      <c r="G203" s="28" t="str">
        <f aca="true">IF(OR(B203="",F203="Concluída",E203=""),"",IF(E203&lt;TODAY(),"Atrasada",IF(E203=TODAY(),"Hoje",IF(E203-TODAY()&lt;=7,"Esta semana",""))))</f>
        <v/>
      </c>
      <c r="H203" s="30"/>
      <c r="I203" s="1" t="str">
        <f aca="false">IF(OR(B203="",E203="",F203="Concluída"),"",E203+ROW()/100000)</f>
        <v/>
      </c>
    </row>
    <row r="204" customFormat="false" ht="15" hidden="false" customHeight="false" outlineLevel="0" collapsed="false">
      <c r="B204" s="25"/>
      <c r="C204" s="25"/>
      <c r="D204" s="26"/>
      <c r="E204" s="27"/>
      <c r="F204" s="26"/>
      <c r="G204" s="28" t="str">
        <f aca="true">IF(OR(B204="",F204="Concluída",E204=""),"",IF(E204&lt;TODAY(),"Atrasada",IF(E204=TODAY(),"Hoje",IF(E204-TODAY()&lt;=7,"Esta semana",""))))</f>
        <v/>
      </c>
      <c r="H204" s="25"/>
      <c r="I204" s="1" t="str">
        <f aca="false">IF(OR(B204="",E204="",F204="Concluída"),"",E204+ROW()/100000)</f>
        <v/>
      </c>
    </row>
    <row r="205" customFormat="false" ht="15" hidden="false" customHeight="false" outlineLevel="0" collapsed="false">
      <c r="B205" s="30"/>
      <c r="C205" s="30"/>
      <c r="D205" s="31"/>
      <c r="E205" s="32"/>
      <c r="F205" s="31"/>
      <c r="G205" s="28" t="str">
        <f aca="true">IF(OR(B205="",F205="Concluída",E205=""),"",IF(E205&lt;TODAY(),"Atrasada",IF(E205=TODAY(),"Hoje",IF(E205-TODAY()&lt;=7,"Esta semana",""))))</f>
        <v/>
      </c>
      <c r="H205" s="30"/>
      <c r="I205" s="1" t="str">
        <f aca="false">IF(OR(B205="",E205="",F205="Concluída"),"",E205+ROW()/100000)</f>
        <v/>
      </c>
    </row>
    <row r="206" customFormat="false" ht="15" hidden="false" customHeight="false" outlineLevel="0" collapsed="false">
      <c r="B206" s="25"/>
      <c r="C206" s="25"/>
      <c r="D206" s="26"/>
      <c r="E206" s="27"/>
      <c r="F206" s="26"/>
      <c r="G206" s="28" t="str">
        <f aca="true">IF(OR(B206="",F206="Concluída",E206=""),"",IF(E206&lt;TODAY(),"Atrasada",IF(E206=TODAY(),"Hoje",IF(E206-TODAY()&lt;=7,"Esta semana",""))))</f>
        <v/>
      </c>
      <c r="H206" s="25"/>
      <c r="I206" s="1" t="str">
        <f aca="false">IF(OR(B206="",E206="",F206="Concluída"),"",E206+ROW()/100000)</f>
        <v/>
      </c>
    </row>
    <row r="207" customFormat="false" ht="15" hidden="false" customHeight="false" outlineLevel="0" collapsed="false">
      <c r="B207" s="30"/>
      <c r="C207" s="30"/>
      <c r="D207" s="31"/>
      <c r="E207" s="32"/>
      <c r="F207" s="31"/>
      <c r="G207" s="28" t="str">
        <f aca="true">IF(OR(B207="",F207="Concluída",E207=""),"",IF(E207&lt;TODAY(),"Atrasada",IF(E207=TODAY(),"Hoje",IF(E207-TODAY()&lt;=7,"Esta semana",""))))</f>
        <v/>
      </c>
      <c r="H207" s="30"/>
      <c r="I207" s="1" t="str">
        <f aca="false">IF(OR(B207="",E207="",F207="Concluída"),"",E207+ROW()/100000)</f>
        <v/>
      </c>
    </row>
    <row r="208" customFormat="false" ht="15" hidden="false" customHeight="false" outlineLevel="0" collapsed="false">
      <c r="B208" s="25"/>
      <c r="C208" s="25"/>
      <c r="D208" s="26"/>
      <c r="E208" s="27"/>
      <c r="F208" s="26"/>
      <c r="G208" s="28" t="str">
        <f aca="true">IF(OR(B208="",F208="Concluída",E208=""),"",IF(E208&lt;TODAY(),"Atrasada",IF(E208=TODAY(),"Hoje",IF(E208-TODAY()&lt;=7,"Esta semana",""))))</f>
        <v/>
      </c>
      <c r="H208" s="25"/>
      <c r="I208" s="1" t="str">
        <f aca="false">IF(OR(B208="",E208="",F208="Concluída"),"",E208+ROW()/100000)</f>
        <v/>
      </c>
    </row>
    <row r="209" customFormat="false" ht="15" hidden="false" customHeight="false" outlineLevel="0" collapsed="false">
      <c r="B209" s="30"/>
      <c r="C209" s="30"/>
      <c r="D209" s="31"/>
      <c r="E209" s="32"/>
      <c r="F209" s="31"/>
      <c r="G209" s="28" t="str">
        <f aca="true">IF(OR(B209="",F209="Concluída",E209=""),"",IF(E209&lt;TODAY(),"Atrasada",IF(E209=TODAY(),"Hoje",IF(E209-TODAY()&lt;=7,"Esta semana",""))))</f>
        <v/>
      </c>
      <c r="H209" s="30"/>
      <c r="I209" s="1" t="str">
        <f aca="false">IF(OR(B209="",E209="",F209="Concluída"),"",E209+ROW()/100000)</f>
        <v/>
      </c>
    </row>
    <row r="210" customFormat="false" ht="15" hidden="false" customHeight="false" outlineLevel="0" collapsed="false">
      <c r="B210" s="25"/>
      <c r="C210" s="25"/>
      <c r="D210" s="26"/>
      <c r="E210" s="27"/>
      <c r="F210" s="26"/>
      <c r="G210" s="28" t="str">
        <f aca="true">IF(OR(B210="",F210="Concluída",E210=""),"",IF(E210&lt;TODAY(),"Atrasada",IF(E210=TODAY(),"Hoje",IF(E210-TODAY()&lt;=7,"Esta semana",""))))</f>
        <v/>
      </c>
      <c r="H210" s="25"/>
      <c r="I210" s="1" t="str">
        <f aca="false">IF(OR(B210="",E210="",F210="Concluída"),"",E210+ROW()/100000)</f>
        <v/>
      </c>
    </row>
    <row r="211" customFormat="false" ht="15" hidden="false" customHeight="false" outlineLevel="0" collapsed="false">
      <c r="B211" s="30"/>
      <c r="C211" s="30"/>
      <c r="D211" s="31"/>
      <c r="E211" s="32"/>
      <c r="F211" s="31"/>
      <c r="G211" s="28" t="str">
        <f aca="true">IF(OR(B211="",F211="Concluída",E211=""),"",IF(E211&lt;TODAY(),"Atrasada",IF(E211=TODAY(),"Hoje",IF(E211-TODAY()&lt;=7,"Esta semana",""))))</f>
        <v/>
      </c>
      <c r="H211" s="30"/>
      <c r="I211" s="1" t="str">
        <f aca="false">IF(OR(B211="",E211="",F211="Concluída"),"",E211+ROW()/100000)</f>
        <v/>
      </c>
    </row>
    <row r="212" customFormat="false" ht="15" hidden="false" customHeight="false" outlineLevel="0" collapsed="false">
      <c r="B212" s="25"/>
      <c r="C212" s="25"/>
      <c r="D212" s="26"/>
      <c r="E212" s="27"/>
      <c r="F212" s="26"/>
      <c r="G212" s="28" t="str">
        <f aca="true">IF(OR(B212="",F212="Concluída",E212=""),"",IF(E212&lt;TODAY(),"Atrasada",IF(E212=TODAY(),"Hoje",IF(E212-TODAY()&lt;=7,"Esta semana",""))))</f>
        <v/>
      </c>
      <c r="H212" s="25"/>
      <c r="I212" s="1" t="str">
        <f aca="false">IF(OR(B212="",E212="",F212="Concluída"),"",E212+ROW()/100000)</f>
        <v/>
      </c>
    </row>
    <row r="213" customFormat="false" ht="15" hidden="false" customHeight="false" outlineLevel="0" collapsed="false">
      <c r="B213" s="30"/>
      <c r="C213" s="30"/>
      <c r="D213" s="31"/>
      <c r="E213" s="32"/>
      <c r="F213" s="31"/>
      <c r="G213" s="28" t="str">
        <f aca="true">IF(OR(B213="",F213="Concluída",E213=""),"",IF(E213&lt;TODAY(),"Atrasada",IF(E213=TODAY(),"Hoje",IF(E213-TODAY()&lt;=7,"Esta semana",""))))</f>
        <v/>
      </c>
      <c r="H213" s="30"/>
      <c r="I213" s="1" t="str">
        <f aca="false">IF(OR(B213="",E213="",F213="Concluída"),"",E213+ROW()/100000)</f>
        <v/>
      </c>
    </row>
    <row r="214" customFormat="false" ht="15" hidden="false" customHeight="false" outlineLevel="0" collapsed="false">
      <c r="B214" s="25"/>
      <c r="C214" s="25"/>
      <c r="D214" s="26"/>
      <c r="E214" s="27"/>
      <c r="F214" s="26"/>
      <c r="G214" s="28" t="str">
        <f aca="true">IF(OR(B214="",F214="Concluída",E214=""),"",IF(E214&lt;TODAY(),"Atrasada",IF(E214=TODAY(),"Hoje",IF(E214-TODAY()&lt;=7,"Esta semana",""))))</f>
        <v/>
      </c>
      <c r="H214" s="25"/>
      <c r="I214" s="1" t="str">
        <f aca="false">IF(OR(B214="",E214="",F214="Concluída"),"",E214+ROW()/100000)</f>
        <v/>
      </c>
    </row>
    <row r="215" customFormat="false" ht="15" hidden="false" customHeight="false" outlineLevel="0" collapsed="false">
      <c r="B215" s="30"/>
      <c r="C215" s="30"/>
      <c r="D215" s="31"/>
      <c r="E215" s="32"/>
      <c r="F215" s="31"/>
      <c r="G215" s="28" t="str">
        <f aca="true">IF(OR(B215="",F215="Concluída",E215=""),"",IF(E215&lt;TODAY(),"Atrasada",IF(E215=TODAY(),"Hoje",IF(E215-TODAY()&lt;=7,"Esta semana",""))))</f>
        <v/>
      </c>
      <c r="H215" s="30"/>
      <c r="I215" s="1" t="str">
        <f aca="false">IF(OR(B215="",E215="",F215="Concluída"),"",E215+ROW()/100000)</f>
        <v/>
      </c>
    </row>
    <row r="216" customFormat="false" ht="15" hidden="false" customHeight="false" outlineLevel="0" collapsed="false">
      <c r="B216" s="25"/>
      <c r="C216" s="25"/>
      <c r="D216" s="26"/>
      <c r="E216" s="27"/>
      <c r="F216" s="26"/>
      <c r="G216" s="28" t="str">
        <f aca="true">IF(OR(B216="",F216="Concluída",E216=""),"",IF(E216&lt;TODAY(),"Atrasada",IF(E216=TODAY(),"Hoje",IF(E216-TODAY()&lt;=7,"Esta semana",""))))</f>
        <v/>
      </c>
      <c r="H216" s="25"/>
      <c r="I216" s="1" t="str">
        <f aca="false">IF(OR(B216="",E216="",F216="Concluída"),"",E216+ROW()/100000)</f>
        <v/>
      </c>
    </row>
    <row r="217" customFormat="false" ht="15" hidden="false" customHeight="false" outlineLevel="0" collapsed="false">
      <c r="B217" s="30"/>
      <c r="C217" s="30"/>
      <c r="D217" s="31"/>
      <c r="E217" s="32"/>
      <c r="F217" s="31"/>
      <c r="G217" s="28" t="str">
        <f aca="true">IF(OR(B217="",F217="Concluída",E217=""),"",IF(E217&lt;TODAY(),"Atrasada",IF(E217=TODAY(),"Hoje",IF(E217-TODAY()&lt;=7,"Esta semana",""))))</f>
        <v/>
      </c>
      <c r="H217" s="30"/>
      <c r="I217" s="1" t="str">
        <f aca="false">IF(OR(B217="",E217="",F217="Concluída"),"",E217+ROW()/100000)</f>
        <v/>
      </c>
    </row>
    <row r="218" customFormat="false" ht="15" hidden="false" customHeight="false" outlineLevel="0" collapsed="false">
      <c r="B218" s="25"/>
      <c r="C218" s="25"/>
      <c r="D218" s="26"/>
      <c r="E218" s="27"/>
      <c r="F218" s="26"/>
      <c r="G218" s="28" t="str">
        <f aca="true">IF(OR(B218="",F218="Concluída",E218=""),"",IF(E218&lt;TODAY(),"Atrasada",IF(E218=TODAY(),"Hoje",IF(E218-TODAY()&lt;=7,"Esta semana",""))))</f>
        <v/>
      </c>
      <c r="H218" s="25"/>
      <c r="I218" s="1" t="str">
        <f aca="false">IF(OR(B218="",E218="",F218="Concluída"),"",E218+ROW()/100000)</f>
        <v/>
      </c>
    </row>
    <row r="219" customFormat="false" ht="15" hidden="false" customHeight="false" outlineLevel="0" collapsed="false">
      <c r="B219" s="30"/>
      <c r="C219" s="30"/>
      <c r="D219" s="31"/>
      <c r="E219" s="32"/>
      <c r="F219" s="31"/>
      <c r="G219" s="28" t="str">
        <f aca="true">IF(OR(B219="",F219="Concluída",E219=""),"",IF(E219&lt;TODAY(),"Atrasada",IF(E219=TODAY(),"Hoje",IF(E219-TODAY()&lt;=7,"Esta semana",""))))</f>
        <v/>
      </c>
      <c r="H219" s="30"/>
      <c r="I219" s="1" t="str">
        <f aca="false">IF(OR(B219="",E219="",F219="Concluída"),"",E219+ROW()/100000)</f>
        <v/>
      </c>
    </row>
    <row r="220" customFormat="false" ht="15" hidden="false" customHeight="false" outlineLevel="0" collapsed="false">
      <c r="B220" s="25"/>
      <c r="C220" s="25"/>
      <c r="D220" s="26"/>
      <c r="E220" s="27"/>
      <c r="F220" s="26"/>
      <c r="G220" s="28" t="str">
        <f aca="true">IF(OR(B220="",F220="Concluída",E220=""),"",IF(E220&lt;TODAY(),"Atrasada",IF(E220=TODAY(),"Hoje",IF(E220-TODAY()&lt;=7,"Esta semana",""))))</f>
        <v/>
      </c>
      <c r="H220" s="25"/>
      <c r="I220" s="1" t="str">
        <f aca="false">IF(OR(B220="",E220="",F220="Concluída"),"",E220+ROW()/100000)</f>
        <v/>
      </c>
    </row>
    <row r="221" customFormat="false" ht="15" hidden="false" customHeight="false" outlineLevel="0" collapsed="false">
      <c r="B221" s="30"/>
      <c r="C221" s="30"/>
      <c r="D221" s="31"/>
      <c r="E221" s="32"/>
      <c r="F221" s="31"/>
      <c r="G221" s="28" t="str">
        <f aca="true">IF(OR(B221="",F221="Concluída",E221=""),"",IF(E221&lt;TODAY(),"Atrasada",IF(E221=TODAY(),"Hoje",IF(E221-TODAY()&lt;=7,"Esta semana",""))))</f>
        <v/>
      </c>
      <c r="H221" s="30"/>
      <c r="I221" s="1" t="str">
        <f aca="false">IF(OR(B221="",E221="",F221="Concluída"),"",E221+ROW()/100000)</f>
        <v/>
      </c>
    </row>
    <row r="222" customFormat="false" ht="15" hidden="false" customHeight="false" outlineLevel="0" collapsed="false">
      <c r="B222" s="25"/>
      <c r="C222" s="25"/>
      <c r="D222" s="26"/>
      <c r="E222" s="27"/>
      <c r="F222" s="26"/>
      <c r="G222" s="28" t="str">
        <f aca="true">IF(OR(B222="",F222="Concluída",E222=""),"",IF(E222&lt;TODAY(),"Atrasada",IF(E222=TODAY(),"Hoje",IF(E222-TODAY()&lt;=7,"Esta semana",""))))</f>
        <v/>
      </c>
      <c r="H222" s="25"/>
      <c r="I222" s="1" t="str">
        <f aca="false">IF(OR(B222="",E222="",F222="Concluída"),"",E222+ROW()/100000)</f>
        <v/>
      </c>
    </row>
    <row r="223" customFormat="false" ht="15" hidden="false" customHeight="false" outlineLevel="0" collapsed="false">
      <c r="B223" s="30"/>
      <c r="C223" s="30"/>
      <c r="D223" s="31"/>
      <c r="E223" s="32"/>
      <c r="F223" s="31"/>
      <c r="G223" s="28" t="str">
        <f aca="true">IF(OR(B223="",F223="Concluída",E223=""),"",IF(E223&lt;TODAY(),"Atrasada",IF(E223=TODAY(),"Hoje",IF(E223-TODAY()&lt;=7,"Esta semana",""))))</f>
        <v/>
      </c>
      <c r="H223" s="30"/>
      <c r="I223" s="1" t="str">
        <f aca="false">IF(OR(B223="",E223="",F223="Concluída"),"",E223+ROW()/100000)</f>
        <v/>
      </c>
    </row>
    <row r="224" customFormat="false" ht="15" hidden="false" customHeight="false" outlineLevel="0" collapsed="false">
      <c r="B224" s="25"/>
      <c r="C224" s="25"/>
      <c r="D224" s="26"/>
      <c r="E224" s="27"/>
      <c r="F224" s="26"/>
      <c r="G224" s="28" t="str">
        <f aca="true">IF(OR(B224="",F224="Concluída",E224=""),"",IF(E224&lt;TODAY(),"Atrasada",IF(E224=TODAY(),"Hoje",IF(E224-TODAY()&lt;=7,"Esta semana",""))))</f>
        <v/>
      </c>
      <c r="H224" s="25"/>
      <c r="I224" s="1" t="str">
        <f aca="false">IF(OR(B224="",E224="",F224="Concluída"),"",E224+ROW()/100000)</f>
        <v/>
      </c>
    </row>
    <row r="225" customFormat="false" ht="15" hidden="false" customHeight="false" outlineLevel="0" collapsed="false">
      <c r="B225" s="30"/>
      <c r="C225" s="30"/>
      <c r="D225" s="31"/>
      <c r="E225" s="32"/>
      <c r="F225" s="31"/>
      <c r="G225" s="28" t="str">
        <f aca="true">IF(OR(B225="",F225="Concluída",E225=""),"",IF(E225&lt;TODAY(),"Atrasada",IF(E225=TODAY(),"Hoje",IF(E225-TODAY()&lt;=7,"Esta semana",""))))</f>
        <v/>
      </c>
      <c r="H225" s="30"/>
      <c r="I225" s="1" t="str">
        <f aca="false">IF(OR(B225="",E225="",F225="Concluída"),"",E225+ROW()/100000)</f>
        <v/>
      </c>
    </row>
    <row r="226" customFormat="false" ht="15" hidden="false" customHeight="false" outlineLevel="0" collapsed="false">
      <c r="B226" s="25"/>
      <c r="C226" s="25"/>
      <c r="D226" s="26"/>
      <c r="E226" s="27"/>
      <c r="F226" s="26"/>
      <c r="G226" s="28" t="str">
        <f aca="true">IF(OR(B226="",F226="Concluída",E226=""),"",IF(E226&lt;TODAY(),"Atrasada",IF(E226=TODAY(),"Hoje",IF(E226-TODAY()&lt;=7,"Esta semana",""))))</f>
        <v/>
      </c>
      <c r="H226" s="25"/>
      <c r="I226" s="1" t="str">
        <f aca="false">IF(OR(B226="",E226="",F226="Concluída"),"",E226+ROW()/100000)</f>
        <v/>
      </c>
    </row>
    <row r="227" customFormat="false" ht="15" hidden="false" customHeight="false" outlineLevel="0" collapsed="false">
      <c r="B227" s="30"/>
      <c r="C227" s="30"/>
      <c r="D227" s="31"/>
      <c r="E227" s="32"/>
      <c r="F227" s="31"/>
      <c r="G227" s="28" t="str">
        <f aca="true">IF(OR(B227="",F227="Concluída",E227=""),"",IF(E227&lt;TODAY(),"Atrasada",IF(E227=TODAY(),"Hoje",IF(E227-TODAY()&lt;=7,"Esta semana",""))))</f>
        <v/>
      </c>
      <c r="H227" s="30"/>
      <c r="I227" s="1" t="str">
        <f aca="false">IF(OR(B227="",E227="",F227="Concluída"),"",E227+ROW()/100000)</f>
        <v/>
      </c>
    </row>
    <row r="228" customFormat="false" ht="15" hidden="false" customHeight="false" outlineLevel="0" collapsed="false">
      <c r="B228" s="25"/>
      <c r="C228" s="25"/>
      <c r="D228" s="26"/>
      <c r="E228" s="27"/>
      <c r="F228" s="26"/>
      <c r="G228" s="28" t="str">
        <f aca="true">IF(OR(B228="",F228="Concluída",E228=""),"",IF(E228&lt;TODAY(),"Atrasada",IF(E228=TODAY(),"Hoje",IF(E228-TODAY()&lt;=7,"Esta semana",""))))</f>
        <v/>
      </c>
      <c r="H228" s="25"/>
      <c r="I228" s="1" t="str">
        <f aca="false">IF(OR(B228="",E228="",F228="Concluída"),"",E228+ROW()/100000)</f>
        <v/>
      </c>
    </row>
    <row r="229" customFormat="false" ht="15" hidden="false" customHeight="false" outlineLevel="0" collapsed="false">
      <c r="B229" s="30"/>
      <c r="C229" s="30"/>
      <c r="D229" s="31"/>
      <c r="E229" s="32"/>
      <c r="F229" s="31"/>
      <c r="G229" s="28" t="str">
        <f aca="true">IF(OR(B229="",F229="Concluída",E229=""),"",IF(E229&lt;TODAY(),"Atrasada",IF(E229=TODAY(),"Hoje",IF(E229-TODAY()&lt;=7,"Esta semana",""))))</f>
        <v/>
      </c>
      <c r="H229" s="30"/>
      <c r="I229" s="1" t="str">
        <f aca="false">IF(OR(B229="",E229="",F229="Concluída"),"",E229+ROW()/100000)</f>
        <v/>
      </c>
    </row>
    <row r="230" customFormat="false" ht="15" hidden="false" customHeight="false" outlineLevel="0" collapsed="false">
      <c r="B230" s="25"/>
      <c r="C230" s="25"/>
      <c r="D230" s="26"/>
      <c r="E230" s="27"/>
      <c r="F230" s="26"/>
      <c r="G230" s="28" t="str">
        <f aca="true">IF(OR(B230="",F230="Concluída",E230=""),"",IF(E230&lt;TODAY(),"Atrasada",IF(E230=TODAY(),"Hoje",IF(E230-TODAY()&lt;=7,"Esta semana",""))))</f>
        <v/>
      </c>
      <c r="H230" s="25"/>
      <c r="I230" s="1" t="str">
        <f aca="false">IF(OR(B230="",E230="",F230="Concluída"),"",E230+ROW()/100000)</f>
        <v/>
      </c>
    </row>
    <row r="231" customFormat="false" ht="15" hidden="false" customHeight="false" outlineLevel="0" collapsed="false">
      <c r="B231" s="30"/>
      <c r="C231" s="30"/>
      <c r="D231" s="31"/>
      <c r="E231" s="32"/>
      <c r="F231" s="31"/>
      <c r="G231" s="28" t="str">
        <f aca="true">IF(OR(B231="",F231="Concluída",E231=""),"",IF(E231&lt;TODAY(),"Atrasada",IF(E231=TODAY(),"Hoje",IF(E231-TODAY()&lt;=7,"Esta semana",""))))</f>
        <v/>
      </c>
      <c r="H231" s="30"/>
      <c r="I231" s="1" t="str">
        <f aca="false">IF(OR(B231="",E231="",F231="Concluída"),"",E231+ROW()/100000)</f>
        <v/>
      </c>
    </row>
    <row r="232" customFormat="false" ht="15" hidden="false" customHeight="false" outlineLevel="0" collapsed="false">
      <c r="B232" s="25"/>
      <c r="C232" s="25"/>
      <c r="D232" s="26"/>
      <c r="E232" s="27"/>
      <c r="F232" s="26"/>
      <c r="G232" s="28" t="str">
        <f aca="true">IF(OR(B232="",F232="Concluída",E232=""),"",IF(E232&lt;TODAY(),"Atrasada",IF(E232=TODAY(),"Hoje",IF(E232-TODAY()&lt;=7,"Esta semana",""))))</f>
        <v/>
      </c>
      <c r="H232" s="25"/>
      <c r="I232" s="1" t="str">
        <f aca="false">IF(OR(B232="",E232="",F232="Concluída"),"",E232+ROW()/100000)</f>
        <v/>
      </c>
    </row>
    <row r="233" customFormat="false" ht="15" hidden="false" customHeight="false" outlineLevel="0" collapsed="false">
      <c r="B233" s="30"/>
      <c r="C233" s="30"/>
      <c r="D233" s="31"/>
      <c r="E233" s="32"/>
      <c r="F233" s="31"/>
      <c r="G233" s="28" t="str">
        <f aca="true">IF(OR(B233="",F233="Concluída",E233=""),"",IF(E233&lt;TODAY(),"Atrasada",IF(E233=TODAY(),"Hoje",IF(E233-TODAY()&lt;=7,"Esta semana",""))))</f>
        <v/>
      </c>
      <c r="H233" s="30"/>
      <c r="I233" s="1" t="str">
        <f aca="false">IF(OR(B233="",E233="",F233="Concluída"),"",E233+ROW()/100000)</f>
        <v/>
      </c>
    </row>
    <row r="234" customFormat="false" ht="15" hidden="false" customHeight="false" outlineLevel="0" collapsed="false">
      <c r="B234" s="25"/>
      <c r="C234" s="25"/>
      <c r="D234" s="26"/>
      <c r="E234" s="27"/>
      <c r="F234" s="26"/>
      <c r="G234" s="28" t="str">
        <f aca="true">IF(OR(B234="",F234="Concluída",E234=""),"",IF(E234&lt;TODAY(),"Atrasada",IF(E234=TODAY(),"Hoje",IF(E234-TODAY()&lt;=7,"Esta semana",""))))</f>
        <v/>
      </c>
      <c r="H234" s="25"/>
      <c r="I234" s="1" t="str">
        <f aca="false">IF(OR(B234="",E234="",F234="Concluída"),"",E234+ROW()/100000)</f>
        <v/>
      </c>
    </row>
    <row r="235" customFormat="false" ht="15" hidden="false" customHeight="false" outlineLevel="0" collapsed="false">
      <c r="B235" s="30"/>
      <c r="C235" s="30"/>
      <c r="D235" s="31"/>
      <c r="E235" s="32"/>
      <c r="F235" s="31"/>
      <c r="G235" s="28" t="str">
        <f aca="true">IF(OR(B235="",F235="Concluída",E235=""),"",IF(E235&lt;TODAY(),"Atrasada",IF(E235=TODAY(),"Hoje",IF(E235-TODAY()&lt;=7,"Esta semana",""))))</f>
        <v/>
      </c>
      <c r="H235" s="30"/>
      <c r="I235" s="1" t="str">
        <f aca="false">IF(OR(B235="",E235="",F235="Concluída"),"",E235+ROW()/100000)</f>
        <v/>
      </c>
    </row>
    <row r="236" customFormat="false" ht="15" hidden="false" customHeight="false" outlineLevel="0" collapsed="false">
      <c r="B236" s="25"/>
      <c r="C236" s="25"/>
      <c r="D236" s="26"/>
      <c r="E236" s="27"/>
      <c r="F236" s="26"/>
      <c r="G236" s="28" t="str">
        <f aca="true">IF(OR(B236="",F236="Concluída",E236=""),"",IF(E236&lt;TODAY(),"Atrasada",IF(E236=TODAY(),"Hoje",IF(E236-TODAY()&lt;=7,"Esta semana",""))))</f>
        <v/>
      </c>
      <c r="H236" s="25"/>
      <c r="I236" s="1" t="str">
        <f aca="false">IF(OR(B236="",E236="",F236="Concluída"),"",E236+ROW()/100000)</f>
        <v/>
      </c>
    </row>
    <row r="237" customFormat="false" ht="15" hidden="false" customHeight="false" outlineLevel="0" collapsed="false">
      <c r="B237" s="30"/>
      <c r="C237" s="30"/>
      <c r="D237" s="31"/>
      <c r="E237" s="32"/>
      <c r="F237" s="31"/>
      <c r="G237" s="28" t="str">
        <f aca="true">IF(OR(B237="",F237="Concluída",E237=""),"",IF(E237&lt;TODAY(),"Atrasada",IF(E237=TODAY(),"Hoje",IF(E237-TODAY()&lt;=7,"Esta semana",""))))</f>
        <v/>
      </c>
      <c r="H237" s="30"/>
      <c r="I237" s="1" t="str">
        <f aca="false">IF(OR(B237="",E237="",F237="Concluída"),"",E237+ROW()/100000)</f>
        <v/>
      </c>
    </row>
    <row r="238" customFormat="false" ht="15" hidden="false" customHeight="false" outlineLevel="0" collapsed="false">
      <c r="B238" s="25"/>
      <c r="C238" s="25"/>
      <c r="D238" s="26"/>
      <c r="E238" s="27"/>
      <c r="F238" s="26"/>
      <c r="G238" s="28" t="str">
        <f aca="true">IF(OR(B238="",F238="Concluída",E238=""),"",IF(E238&lt;TODAY(),"Atrasada",IF(E238=TODAY(),"Hoje",IF(E238-TODAY()&lt;=7,"Esta semana",""))))</f>
        <v/>
      </c>
      <c r="H238" s="25"/>
      <c r="I238" s="1" t="str">
        <f aca="false">IF(OR(B238="",E238="",F238="Concluída"),"",E238+ROW()/100000)</f>
        <v/>
      </c>
    </row>
    <row r="239" customFormat="false" ht="15" hidden="false" customHeight="false" outlineLevel="0" collapsed="false">
      <c r="B239" s="30"/>
      <c r="C239" s="30"/>
      <c r="D239" s="31"/>
      <c r="E239" s="32"/>
      <c r="F239" s="31"/>
      <c r="G239" s="28" t="str">
        <f aca="true">IF(OR(B239="",F239="Concluída",E239=""),"",IF(E239&lt;TODAY(),"Atrasada",IF(E239=TODAY(),"Hoje",IF(E239-TODAY()&lt;=7,"Esta semana",""))))</f>
        <v/>
      </c>
      <c r="H239" s="30"/>
      <c r="I239" s="1" t="str">
        <f aca="false">IF(OR(B239="",E239="",F239="Concluída"),"",E239+ROW()/100000)</f>
        <v/>
      </c>
    </row>
    <row r="240" customFormat="false" ht="15" hidden="false" customHeight="false" outlineLevel="0" collapsed="false">
      <c r="B240" s="25"/>
      <c r="C240" s="25"/>
      <c r="D240" s="26"/>
      <c r="E240" s="27"/>
      <c r="F240" s="26"/>
      <c r="G240" s="28" t="str">
        <f aca="true">IF(OR(B240="",F240="Concluída",E240=""),"",IF(E240&lt;TODAY(),"Atrasada",IF(E240=TODAY(),"Hoje",IF(E240-TODAY()&lt;=7,"Esta semana",""))))</f>
        <v/>
      </c>
      <c r="H240" s="25"/>
      <c r="I240" s="1" t="str">
        <f aca="false">IF(OR(B240="",E240="",F240="Concluída"),"",E240+ROW()/100000)</f>
        <v/>
      </c>
    </row>
    <row r="241" customFormat="false" ht="15" hidden="false" customHeight="false" outlineLevel="0" collapsed="false">
      <c r="B241" s="30"/>
      <c r="C241" s="30"/>
      <c r="D241" s="31"/>
      <c r="E241" s="32"/>
      <c r="F241" s="31"/>
      <c r="G241" s="28" t="str">
        <f aca="true">IF(OR(B241="",F241="Concluída",E241=""),"",IF(E241&lt;TODAY(),"Atrasada",IF(E241=TODAY(),"Hoje",IF(E241-TODAY()&lt;=7,"Esta semana",""))))</f>
        <v/>
      </c>
      <c r="H241" s="30"/>
      <c r="I241" s="1" t="str">
        <f aca="false">IF(OR(B241="",E241="",F241="Concluída"),"",E241+ROW()/100000)</f>
        <v/>
      </c>
    </row>
    <row r="242" customFormat="false" ht="15" hidden="false" customHeight="false" outlineLevel="0" collapsed="false">
      <c r="B242" s="25"/>
      <c r="C242" s="25"/>
      <c r="D242" s="26"/>
      <c r="E242" s="27"/>
      <c r="F242" s="26"/>
      <c r="G242" s="28" t="str">
        <f aca="true">IF(OR(B242="",F242="Concluída",E242=""),"",IF(E242&lt;TODAY(),"Atrasada",IF(E242=TODAY(),"Hoje",IF(E242-TODAY()&lt;=7,"Esta semana",""))))</f>
        <v/>
      </c>
      <c r="H242" s="25"/>
      <c r="I242" s="1" t="str">
        <f aca="false">IF(OR(B242="",E242="",F242="Concluída"),"",E242+ROW()/100000)</f>
        <v/>
      </c>
    </row>
    <row r="243" customFormat="false" ht="15" hidden="false" customHeight="false" outlineLevel="0" collapsed="false">
      <c r="B243" s="30"/>
      <c r="C243" s="30"/>
      <c r="D243" s="31"/>
      <c r="E243" s="32"/>
      <c r="F243" s="31"/>
      <c r="G243" s="28" t="str">
        <f aca="true">IF(OR(B243="",F243="Concluída",E243=""),"",IF(E243&lt;TODAY(),"Atrasada",IF(E243=TODAY(),"Hoje",IF(E243-TODAY()&lt;=7,"Esta semana",""))))</f>
        <v/>
      </c>
      <c r="H243" s="30"/>
      <c r="I243" s="1" t="str">
        <f aca="false">IF(OR(B243="",E243="",F243="Concluída"),"",E243+ROW()/100000)</f>
        <v/>
      </c>
    </row>
    <row r="244" customFormat="false" ht="15" hidden="false" customHeight="false" outlineLevel="0" collapsed="false">
      <c r="B244" s="25"/>
      <c r="C244" s="25"/>
      <c r="D244" s="26"/>
      <c r="E244" s="27"/>
      <c r="F244" s="26"/>
      <c r="G244" s="28" t="str">
        <f aca="true">IF(OR(B244="",F244="Concluída",E244=""),"",IF(E244&lt;TODAY(),"Atrasada",IF(E244=TODAY(),"Hoje",IF(E244-TODAY()&lt;=7,"Esta semana",""))))</f>
        <v/>
      </c>
      <c r="H244" s="25"/>
      <c r="I244" s="1" t="str">
        <f aca="false">IF(OR(B244="",E244="",F244="Concluída"),"",E244+ROW()/100000)</f>
        <v/>
      </c>
    </row>
    <row r="245" customFormat="false" ht="15" hidden="false" customHeight="false" outlineLevel="0" collapsed="false">
      <c r="B245" s="30"/>
      <c r="C245" s="30"/>
      <c r="D245" s="31"/>
      <c r="E245" s="32"/>
      <c r="F245" s="31"/>
      <c r="G245" s="28" t="str">
        <f aca="true">IF(OR(B245="",F245="Concluída",E245=""),"",IF(E245&lt;TODAY(),"Atrasada",IF(E245=TODAY(),"Hoje",IF(E245-TODAY()&lt;=7,"Esta semana",""))))</f>
        <v/>
      </c>
      <c r="H245" s="30"/>
      <c r="I245" s="1" t="str">
        <f aca="false">IF(OR(B245="",E245="",F245="Concluída"),"",E245+ROW()/100000)</f>
        <v/>
      </c>
    </row>
    <row r="246" customFormat="false" ht="15" hidden="false" customHeight="false" outlineLevel="0" collapsed="false">
      <c r="B246" s="25"/>
      <c r="C246" s="25"/>
      <c r="D246" s="26"/>
      <c r="E246" s="27"/>
      <c r="F246" s="26"/>
      <c r="G246" s="28" t="str">
        <f aca="true">IF(OR(B246="",F246="Concluída",E246=""),"",IF(E246&lt;TODAY(),"Atrasada",IF(E246=TODAY(),"Hoje",IF(E246-TODAY()&lt;=7,"Esta semana",""))))</f>
        <v/>
      </c>
      <c r="H246" s="25"/>
      <c r="I246" s="1" t="str">
        <f aca="false">IF(OR(B246="",E246="",F246="Concluída"),"",E246+ROW()/100000)</f>
        <v/>
      </c>
    </row>
    <row r="247" customFormat="false" ht="15" hidden="false" customHeight="false" outlineLevel="0" collapsed="false">
      <c r="B247" s="30"/>
      <c r="C247" s="30"/>
      <c r="D247" s="31"/>
      <c r="E247" s="32"/>
      <c r="F247" s="31"/>
      <c r="G247" s="28" t="str">
        <f aca="true">IF(OR(B247="",F247="Concluída",E247=""),"",IF(E247&lt;TODAY(),"Atrasada",IF(E247=TODAY(),"Hoje",IF(E247-TODAY()&lt;=7,"Esta semana",""))))</f>
        <v/>
      </c>
      <c r="H247" s="30"/>
      <c r="I247" s="1" t="str">
        <f aca="false">IF(OR(B247="",E247="",F247="Concluída"),"",E247+ROW()/100000)</f>
        <v/>
      </c>
    </row>
    <row r="248" customFormat="false" ht="15" hidden="false" customHeight="false" outlineLevel="0" collapsed="false">
      <c r="B248" s="25"/>
      <c r="C248" s="25"/>
      <c r="D248" s="26"/>
      <c r="E248" s="27"/>
      <c r="F248" s="26"/>
      <c r="G248" s="28" t="str">
        <f aca="true">IF(OR(B248="",F248="Concluída",E248=""),"",IF(E248&lt;TODAY(),"Atrasada",IF(E248=TODAY(),"Hoje",IF(E248-TODAY()&lt;=7,"Esta semana",""))))</f>
        <v/>
      </c>
      <c r="H248" s="25"/>
      <c r="I248" s="1" t="str">
        <f aca="false">IF(OR(B248="",E248="",F248="Concluída"),"",E248+ROW()/100000)</f>
        <v/>
      </c>
    </row>
    <row r="249" customFormat="false" ht="15" hidden="false" customHeight="false" outlineLevel="0" collapsed="false">
      <c r="B249" s="30"/>
      <c r="C249" s="30"/>
      <c r="D249" s="31"/>
      <c r="E249" s="32"/>
      <c r="F249" s="31"/>
      <c r="G249" s="28" t="str">
        <f aca="true">IF(OR(B249="",F249="Concluída",E249=""),"",IF(E249&lt;TODAY(),"Atrasada",IF(E249=TODAY(),"Hoje",IF(E249-TODAY()&lt;=7,"Esta semana",""))))</f>
        <v/>
      </c>
      <c r="H249" s="30"/>
      <c r="I249" s="1" t="str">
        <f aca="false">IF(OR(B249="",E249="",F249="Concluída"),"",E249+ROW()/100000)</f>
        <v/>
      </c>
    </row>
    <row r="250" customFormat="false" ht="15" hidden="false" customHeight="false" outlineLevel="0" collapsed="false">
      <c r="B250" s="25"/>
      <c r="C250" s="25"/>
      <c r="D250" s="26"/>
      <c r="E250" s="27"/>
      <c r="F250" s="26"/>
      <c r="G250" s="28" t="str">
        <f aca="true">IF(OR(B250="",F250="Concluída",E250=""),"",IF(E250&lt;TODAY(),"Atrasada",IF(E250=TODAY(),"Hoje",IF(E250-TODAY()&lt;=7,"Esta semana",""))))</f>
        <v/>
      </c>
      <c r="H250" s="25"/>
      <c r="I250" s="1" t="str">
        <f aca="false">IF(OR(B250="",E250="",F250="Concluída"),"",E250+ROW()/100000)</f>
        <v/>
      </c>
    </row>
    <row r="251" customFormat="false" ht="15" hidden="false" customHeight="false" outlineLevel="0" collapsed="false">
      <c r="B251" s="30"/>
      <c r="C251" s="30"/>
      <c r="D251" s="31"/>
      <c r="E251" s="32"/>
      <c r="F251" s="31"/>
      <c r="G251" s="28" t="str">
        <f aca="true">IF(OR(B251="",F251="Concluída",E251=""),"",IF(E251&lt;TODAY(),"Atrasada",IF(E251=TODAY(),"Hoje",IF(E251-TODAY()&lt;=7,"Esta semana",""))))</f>
        <v/>
      </c>
      <c r="H251" s="30"/>
      <c r="I251" s="1" t="str">
        <f aca="false">IF(OR(B251="",E251="",F251="Concluída"),"",E251+ROW()/100000)</f>
        <v/>
      </c>
    </row>
    <row r="252" customFormat="false" ht="15" hidden="false" customHeight="false" outlineLevel="0" collapsed="false">
      <c r="B252" s="25"/>
      <c r="C252" s="25"/>
      <c r="D252" s="26"/>
      <c r="E252" s="27"/>
      <c r="F252" s="26"/>
      <c r="G252" s="28" t="str">
        <f aca="true">IF(OR(B252="",F252="Concluída",E252=""),"",IF(E252&lt;TODAY(),"Atrasada",IF(E252=TODAY(),"Hoje",IF(E252-TODAY()&lt;=7,"Esta semana",""))))</f>
        <v/>
      </c>
      <c r="H252" s="25"/>
      <c r="I252" s="1" t="str">
        <f aca="false">IF(OR(B252="",E252="",F252="Concluída"),"",E252+ROW()/100000)</f>
        <v/>
      </c>
    </row>
    <row r="253" customFormat="false" ht="15" hidden="false" customHeight="false" outlineLevel="0" collapsed="false">
      <c r="B253" s="30"/>
      <c r="C253" s="30"/>
      <c r="D253" s="31"/>
      <c r="E253" s="32"/>
      <c r="F253" s="31"/>
      <c r="G253" s="28" t="str">
        <f aca="true">IF(OR(B253="",F253="Concluída",E253=""),"",IF(E253&lt;TODAY(),"Atrasada",IF(E253=TODAY(),"Hoje",IF(E253-TODAY()&lt;=7,"Esta semana",""))))</f>
        <v/>
      </c>
      <c r="H253" s="30"/>
      <c r="I253" s="1" t="str">
        <f aca="false">IF(OR(B253="",E253="",F253="Concluída"),"",E253+ROW()/100000)</f>
        <v/>
      </c>
    </row>
    <row r="254" customFormat="false" ht="15" hidden="false" customHeight="false" outlineLevel="0" collapsed="false">
      <c r="B254" s="25"/>
      <c r="C254" s="25"/>
      <c r="D254" s="26"/>
      <c r="E254" s="27"/>
      <c r="F254" s="26"/>
      <c r="G254" s="28" t="str">
        <f aca="true">IF(OR(B254="",F254="Concluída",E254=""),"",IF(E254&lt;TODAY(),"Atrasada",IF(E254=TODAY(),"Hoje",IF(E254-TODAY()&lt;=7,"Esta semana",""))))</f>
        <v/>
      </c>
      <c r="H254" s="25"/>
      <c r="I254" s="1" t="str">
        <f aca="false">IF(OR(B254="",E254="",F254="Concluída"),"",E254+ROW()/100000)</f>
        <v/>
      </c>
    </row>
    <row r="255" customFormat="false" ht="15" hidden="false" customHeight="false" outlineLevel="0" collapsed="false">
      <c r="B255" s="30"/>
      <c r="C255" s="30"/>
      <c r="D255" s="31"/>
      <c r="E255" s="32"/>
      <c r="F255" s="31"/>
      <c r="G255" s="28" t="str">
        <f aca="true">IF(OR(B255="",F255="Concluída",E255=""),"",IF(E255&lt;TODAY(),"Atrasada",IF(E255=TODAY(),"Hoje",IF(E255-TODAY()&lt;=7,"Esta semana",""))))</f>
        <v/>
      </c>
      <c r="H255" s="30"/>
      <c r="I255" s="1" t="str">
        <f aca="false">IF(OR(B255="",E255="",F255="Concluída"),"",E255+ROW()/100000)</f>
        <v/>
      </c>
    </row>
    <row r="256" customFormat="false" ht="15" hidden="false" customHeight="false" outlineLevel="0" collapsed="false">
      <c r="B256" s="25"/>
      <c r="C256" s="25"/>
      <c r="D256" s="26"/>
      <c r="E256" s="27"/>
      <c r="F256" s="26"/>
      <c r="G256" s="28" t="str">
        <f aca="true">IF(OR(B256="",F256="Concluída",E256=""),"",IF(E256&lt;TODAY(),"Atrasada",IF(E256=TODAY(),"Hoje",IF(E256-TODAY()&lt;=7,"Esta semana",""))))</f>
        <v/>
      </c>
      <c r="H256" s="25"/>
      <c r="I256" s="1" t="str">
        <f aca="false">IF(OR(B256="",E256="",F256="Concluída"),"",E256+ROW()/100000)</f>
        <v/>
      </c>
    </row>
    <row r="257" customFormat="false" ht="15" hidden="false" customHeight="false" outlineLevel="0" collapsed="false">
      <c r="B257" s="30"/>
      <c r="C257" s="30"/>
      <c r="D257" s="31"/>
      <c r="E257" s="32"/>
      <c r="F257" s="31"/>
      <c r="G257" s="28" t="str">
        <f aca="true">IF(OR(B257="",F257="Concluída",E257=""),"",IF(E257&lt;TODAY(),"Atrasada",IF(E257=TODAY(),"Hoje",IF(E257-TODAY()&lt;=7,"Esta semana",""))))</f>
        <v/>
      </c>
      <c r="H257" s="30"/>
      <c r="I257" s="1" t="str">
        <f aca="false">IF(OR(B257="",E257="",F257="Concluída"),"",E257+ROW()/100000)</f>
        <v/>
      </c>
    </row>
    <row r="258" customFormat="false" ht="15" hidden="false" customHeight="false" outlineLevel="0" collapsed="false">
      <c r="B258" s="25"/>
      <c r="C258" s="25"/>
      <c r="D258" s="26"/>
      <c r="E258" s="27"/>
      <c r="F258" s="26"/>
      <c r="G258" s="28" t="str">
        <f aca="true">IF(OR(B258="",F258="Concluída",E258=""),"",IF(E258&lt;TODAY(),"Atrasada",IF(E258=TODAY(),"Hoje",IF(E258-TODAY()&lt;=7,"Esta semana",""))))</f>
        <v/>
      </c>
      <c r="H258" s="25"/>
      <c r="I258" s="1" t="str">
        <f aca="false">IF(OR(B258="",E258="",F258="Concluída"),"",E258+ROW()/100000)</f>
        <v/>
      </c>
    </row>
    <row r="259" customFormat="false" ht="15" hidden="false" customHeight="false" outlineLevel="0" collapsed="false">
      <c r="B259" s="30"/>
      <c r="C259" s="30"/>
      <c r="D259" s="31"/>
      <c r="E259" s="32"/>
      <c r="F259" s="31"/>
      <c r="G259" s="28" t="str">
        <f aca="true">IF(OR(B259="",F259="Concluída",E259=""),"",IF(E259&lt;TODAY(),"Atrasada",IF(E259=TODAY(),"Hoje",IF(E259-TODAY()&lt;=7,"Esta semana",""))))</f>
        <v/>
      </c>
      <c r="H259" s="30"/>
      <c r="I259" s="1" t="str">
        <f aca="false">IF(OR(B259="",E259="",F259="Concluída"),"",E259+ROW()/100000)</f>
        <v/>
      </c>
    </row>
    <row r="260" customFormat="false" ht="15" hidden="false" customHeight="false" outlineLevel="0" collapsed="false">
      <c r="B260" s="25"/>
      <c r="C260" s="25"/>
      <c r="D260" s="26"/>
      <c r="E260" s="27"/>
      <c r="F260" s="26"/>
      <c r="G260" s="28" t="str">
        <f aca="true">IF(OR(B260="",F260="Concluída",E260=""),"",IF(E260&lt;TODAY(),"Atrasada",IF(E260=TODAY(),"Hoje",IF(E260-TODAY()&lt;=7,"Esta semana",""))))</f>
        <v/>
      </c>
      <c r="H260" s="25"/>
      <c r="I260" s="1" t="str">
        <f aca="false">IF(OR(B260="",E260="",F260="Concluída"),"",E260+ROW()/100000)</f>
        <v/>
      </c>
    </row>
    <row r="261" customFormat="false" ht="15" hidden="false" customHeight="false" outlineLevel="0" collapsed="false">
      <c r="B261" s="30"/>
      <c r="C261" s="30"/>
      <c r="D261" s="31"/>
      <c r="E261" s="32"/>
      <c r="F261" s="31"/>
      <c r="G261" s="28" t="str">
        <f aca="true">IF(OR(B261="",F261="Concluída",E261=""),"",IF(E261&lt;TODAY(),"Atrasada",IF(E261=TODAY(),"Hoje",IF(E261-TODAY()&lt;=7,"Esta semana",""))))</f>
        <v/>
      </c>
      <c r="H261" s="30"/>
      <c r="I261" s="1" t="str">
        <f aca="false">IF(OR(B261="",E261="",F261="Concluída"),"",E261+ROW()/100000)</f>
        <v/>
      </c>
    </row>
    <row r="262" customFormat="false" ht="15" hidden="false" customHeight="false" outlineLevel="0" collapsed="false">
      <c r="B262" s="25"/>
      <c r="C262" s="25"/>
      <c r="D262" s="26"/>
      <c r="E262" s="27"/>
      <c r="F262" s="26"/>
      <c r="G262" s="28" t="str">
        <f aca="true">IF(OR(B262="",F262="Concluída",E262=""),"",IF(E262&lt;TODAY(),"Atrasada",IF(E262=TODAY(),"Hoje",IF(E262-TODAY()&lt;=7,"Esta semana",""))))</f>
        <v/>
      </c>
      <c r="H262" s="25"/>
      <c r="I262" s="1" t="str">
        <f aca="false">IF(OR(B262="",E262="",F262="Concluída"),"",E262+ROW()/100000)</f>
        <v/>
      </c>
    </row>
    <row r="263" customFormat="false" ht="15" hidden="false" customHeight="false" outlineLevel="0" collapsed="false">
      <c r="B263" s="30"/>
      <c r="C263" s="30"/>
      <c r="D263" s="31"/>
      <c r="E263" s="32"/>
      <c r="F263" s="31"/>
      <c r="G263" s="28" t="str">
        <f aca="true">IF(OR(B263="",F263="Concluída",E263=""),"",IF(E263&lt;TODAY(),"Atrasada",IF(E263=TODAY(),"Hoje",IF(E263-TODAY()&lt;=7,"Esta semana",""))))</f>
        <v/>
      </c>
      <c r="H263" s="30"/>
      <c r="I263" s="1" t="str">
        <f aca="false">IF(OR(B263="",E263="",F263="Concluída"),"",E263+ROW()/100000)</f>
        <v/>
      </c>
    </row>
    <row r="264" customFormat="false" ht="15" hidden="false" customHeight="false" outlineLevel="0" collapsed="false">
      <c r="B264" s="25"/>
      <c r="C264" s="25"/>
      <c r="D264" s="26"/>
      <c r="E264" s="27"/>
      <c r="F264" s="26"/>
      <c r="G264" s="28" t="str">
        <f aca="true">IF(OR(B264="",F264="Concluída",E264=""),"",IF(E264&lt;TODAY(),"Atrasada",IF(E264=TODAY(),"Hoje",IF(E264-TODAY()&lt;=7,"Esta semana",""))))</f>
        <v/>
      </c>
      <c r="H264" s="25"/>
      <c r="I264" s="1" t="str">
        <f aca="false">IF(OR(B264="",E264="",F264="Concluída"),"",E264+ROW()/100000)</f>
        <v/>
      </c>
    </row>
    <row r="265" customFormat="false" ht="15" hidden="false" customHeight="false" outlineLevel="0" collapsed="false">
      <c r="B265" s="30"/>
      <c r="C265" s="30"/>
      <c r="D265" s="31"/>
      <c r="E265" s="32"/>
      <c r="F265" s="31"/>
      <c r="G265" s="28" t="str">
        <f aca="true">IF(OR(B265="",F265="Concluída",E265=""),"",IF(E265&lt;TODAY(),"Atrasada",IF(E265=TODAY(),"Hoje",IF(E265-TODAY()&lt;=7,"Esta semana",""))))</f>
        <v/>
      </c>
      <c r="H265" s="30"/>
      <c r="I265" s="1" t="str">
        <f aca="false">IF(OR(B265="",E265="",F265="Concluída"),"",E265+ROW()/100000)</f>
        <v/>
      </c>
    </row>
    <row r="266" customFormat="false" ht="15" hidden="false" customHeight="false" outlineLevel="0" collapsed="false">
      <c r="B266" s="25"/>
      <c r="C266" s="25"/>
      <c r="D266" s="26"/>
      <c r="E266" s="27"/>
      <c r="F266" s="26"/>
      <c r="G266" s="28" t="str">
        <f aca="true">IF(OR(B266="",F266="Concluída",E266=""),"",IF(E266&lt;TODAY(),"Atrasada",IF(E266=TODAY(),"Hoje",IF(E266-TODAY()&lt;=7,"Esta semana",""))))</f>
        <v/>
      </c>
      <c r="H266" s="25"/>
      <c r="I266" s="1" t="str">
        <f aca="false">IF(OR(B266="",E266="",F266="Concluída"),"",E266+ROW()/100000)</f>
        <v/>
      </c>
    </row>
    <row r="267" customFormat="false" ht="15" hidden="false" customHeight="false" outlineLevel="0" collapsed="false">
      <c r="B267" s="30"/>
      <c r="C267" s="30"/>
      <c r="D267" s="31"/>
      <c r="E267" s="32"/>
      <c r="F267" s="31"/>
      <c r="G267" s="28" t="str">
        <f aca="true">IF(OR(B267="",F267="Concluída",E267=""),"",IF(E267&lt;TODAY(),"Atrasada",IF(E267=TODAY(),"Hoje",IF(E267-TODAY()&lt;=7,"Esta semana",""))))</f>
        <v/>
      </c>
      <c r="H267" s="30"/>
      <c r="I267" s="1" t="str">
        <f aca="false">IF(OR(B267="",E267="",F267="Concluída"),"",E267+ROW()/100000)</f>
        <v/>
      </c>
    </row>
    <row r="268" customFormat="false" ht="15" hidden="false" customHeight="false" outlineLevel="0" collapsed="false">
      <c r="B268" s="25"/>
      <c r="C268" s="25"/>
      <c r="D268" s="26"/>
      <c r="E268" s="27"/>
      <c r="F268" s="26"/>
      <c r="G268" s="28" t="str">
        <f aca="true">IF(OR(B268="",F268="Concluída",E268=""),"",IF(E268&lt;TODAY(),"Atrasada",IF(E268=TODAY(),"Hoje",IF(E268-TODAY()&lt;=7,"Esta semana",""))))</f>
        <v/>
      </c>
      <c r="H268" s="25"/>
      <c r="I268" s="1" t="str">
        <f aca="false">IF(OR(B268="",E268="",F268="Concluída"),"",E268+ROW()/100000)</f>
        <v/>
      </c>
    </row>
    <row r="269" customFormat="false" ht="15" hidden="false" customHeight="false" outlineLevel="0" collapsed="false">
      <c r="B269" s="30"/>
      <c r="C269" s="30"/>
      <c r="D269" s="31"/>
      <c r="E269" s="32"/>
      <c r="F269" s="31"/>
      <c r="G269" s="28" t="str">
        <f aca="true">IF(OR(B269="",F269="Concluída",E269=""),"",IF(E269&lt;TODAY(),"Atrasada",IF(E269=TODAY(),"Hoje",IF(E269-TODAY()&lt;=7,"Esta semana",""))))</f>
        <v/>
      </c>
      <c r="H269" s="30"/>
      <c r="I269" s="1" t="str">
        <f aca="false">IF(OR(B269="",E269="",F269="Concluída"),"",E269+ROW()/100000)</f>
        <v/>
      </c>
    </row>
    <row r="270" customFormat="false" ht="15" hidden="false" customHeight="false" outlineLevel="0" collapsed="false">
      <c r="B270" s="25"/>
      <c r="C270" s="25"/>
      <c r="D270" s="26"/>
      <c r="E270" s="27"/>
      <c r="F270" s="26"/>
      <c r="G270" s="28" t="str">
        <f aca="true">IF(OR(B270="",F270="Concluída",E270=""),"",IF(E270&lt;TODAY(),"Atrasada",IF(E270=TODAY(),"Hoje",IF(E270-TODAY()&lt;=7,"Esta semana",""))))</f>
        <v/>
      </c>
      <c r="H270" s="25"/>
      <c r="I270" s="1" t="str">
        <f aca="false">IF(OR(B270="",E270="",F270="Concluída"),"",E270+ROW()/100000)</f>
        <v/>
      </c>
    </row>
    <row r="271" customFormat="false" ht="15" hidden="false" customHeight="false" outlineLevel="0" collapsed="false">
      <c r="B271" s="30"/>
      <c r="C271" s="30"/>
      <c r="D271" s="31"/>
      <c r="E271" s="32"/>
      <c r="F271" s="31"/>
      <c r="G271" s="28" t="str">
        <f aca="true">IF(OR(B271="",F271="Concluída",E271=""),"",IF(E271&lt;TODAY(),"Atrasada",IF(E271=TODAY(),"Hoje",IF(E271-TODAY()&lt;=7,"Esta semana",""))))</f>
        <v/>
      </c>
      <c r="H271" s="30"/>
      <c r="I271" s="1" t="str">
        <f aca="false">IF(OR(B271="",E271="",F271="Concluída"),"",E271+ROW()/100000)</f>
        <v/>
      </c>
    </row>
    <row r="272" customFormat="false" ht="15" hidden="false" customHeight="false" outlineLevel="0" collapsed="false">
      <c r="B272" s="25"/>
      <c r="C272" s="25"/>
      <c r="D272" s="26"/>
      <c r="E272" s="27"/>
      <c r="F272" s="26"/>
      <c r="G272" s="28" t="str">
        <f aca="true">IF(OR(B272="",F272="Concluída",E272=""),"",IF(E272&lt;TODAY(),"Atrasada",IF(E272=TODAY(),"Hoje",IF(E272-TODAY()&lt;=7,"Esta semana",""))))</f>
        <v/>
      </c>
      <c r="H272" s="25"/>
      <c r="I272" s="1" t="str">
        <f aca="false">IF(OR(B272="",E272="",F272="Concluída"),"",E272+ROW()/100000)</f>
        <v/>
      </c>
    </row>
    <row r="273" customFormat="false" ht="15" hidden="false" customHeight="false" outlineLevel="0" collapsed="false">
      <c r="B273" s="30"/>
      <c r="C273" s="30"/>
      <c r="D273" s="31"/>
      <c r="E273" s="32"/>
      <c r="F273" s="31"/>
      <c r="G273" s="28" t="str">
        <f aca="true">IF(OR(B273="",F273="Concluída",E273=""),"",IF(E273&lt;TODAY(),"Atrasada",IF(E273=TODAY(),"Hoje",IF(E273-TODAY()&lt;=7,"Esta semana",""))))</f>
        <v/>
      </c>
      <c r="H273" s="30"/>
      <c r="I273" s="1" t="str">
        <f aca="false">IF(OR(B273="",E273="",F273="Concluída"),"",E273+ROW()/100000)</f>
        <v/>
      </c>
    </row>
    <row r="274" customFormat="false" ht="15" hidden="false" customHeight="false" outlineLevel="0" collapsed="false">
      <c r="B274" s="25"/>
      <c r="C274" s="25"/>
      <c r="D274" s="26"/>
      <c r="E274" s="27"/>
      <c r="F274" s="26"/>
      <c r="G274" s="28" t="str">
        <f aca="true">IF(OR(B274="",F274="Concluída",E274=""),"",IF(E274&lt;TODAY(),"Atrasada",IF(E274=TODAY(),"Hoje",IF(E274-TODAY()&lt;=7,"Esta semana",""))))</f>
        <v/>
      </c>
      <c r="H274" s="25"/>
      <c r="I274" s="1" t="str">
        <f aca="false">IF(OR(B274="",E274="",F274="Concluída"),"",E274+ROW()/100000)</f>
        <v/>
      </c>
    </row>
    <row r="275" customFormat="false" ht="15" hidden="false" customHeight="false" outlineLevel="0" collapsed="false">
      <c r="B275" s="30"/>
      <c r="C275" s="30"/>
      <c r="D275" s="31"/>
      <c r="E275" s="32"/>
      <c r="F275" s="31"/>
      <c r="G275" s="28" t="str">
        <f aca="true">IF(OR(B275="",F275="Concluída",E275=""),"",IF(E275&lt;TODAY(),"Atrasada",IF(E275=TODAY(),"Hoje",IF(E275-TODAY()&lt;=7,"Esta semana",""))))</f>
        <v/>
      </c>
      <c r="H275" s="30"/>
      <c r="I275" s="1" t="str">
        <f aca="false">IF(OR(B275="",E275="",F275="Concluída"),"",E275+ROW()/100000)</f>
        <v/>
      </c>
    </row>
    <row r="276" customFormat="false" ht="15" hidden="false" customHeight="false" outlineLevel="0" collapsed="false">
      <c r="B276" s="25"/>
      <c r="C276" s="25"/>
      <c r="D276" s="26"/>
      <c r="E276" s="27"/>
      <c r="F276" s="26"/>
      <c r="G276" s="28" t="str">
        <f aca="true">IF(OR(B276="",F276="Concluída",E276=""),"",IF(E276&lt;TODAY(),"Atrasada",IF(E276=TODAY(),"Hoje",IF(E276-TODAY()&lt;=7,"Esta semana",""))))</f>
        <v/>
      </c>
      <c r="H276" s="25"/>
      <c r="I276" s="1" t="str">
        <f aca="false">IF(OR(B276="",E276="",F276="Concluída"),"",E276+ROW()/100000)</f>
        <v/>
      </c>
    </row>
    <row r="277" customFormat="false" ht="15" hidden="false" customHeight="false" outlineLevel="0" collapsed="false">
      <c r="B277" s="30"/>
      <c r="C277" s="30"/>
      <c r="D277" s="31"/>
      <c r="E277" s="32"/>
      <c r="F277" s="31"/>
      <c r="G277" s="28" t="str">
        <f aca="true">IF(OR(B277="",F277="Concluída",E277=""),"",IF(E277&lt;TODAY(),"Atrasada",IF(E277=TODAY(),"Hoje",IF(E277-TODAY()&lt;=7,"Esta semana",""))))</f>
        <v/>
      </c>
      <c r="H277" s="30"/>
      <c r="I277" s="1" t="str">
        <f aca="false">IF(OR(B277="",E277="",F277="Concluída"),"",E277+ROW()/100000)</f>
        <v/>
      </c>
    </row>
    <row r="278" customFormat="false" ht="15" hidden="false" customHeight="false" outlineLevel="0" collapsed="false">
      <c r="B278" s="25"/>
      <c r="C278" s="25"/>
      <c r="D278" s="26"/>
      <c r="E278" s="27"/>
      <c r="F278" s="26"/>
      <c r="G278" s="28" t="str">
        <f aca="true">IF(OR(B278="",F278="Concluída",E278=""),"",IF(E278&lt;TODAY(),"Atrasada",IF(E278=TODAY(),"Hoje",IF(E278-TODAY()&lt;=7,"Esta semana",""))))</f>
        <v/>
      </c>
      <c r="H278" s="25"/>
      <c r="I278" s="1" t="str">
        <f aca="false">IF(OR(B278="",E278="",F278="Concluída"),"",E278+ROW()/100000)</f>
        <v/>
      </c>
    </row>
    <row r="279" customFormat="false" ht="15" hidden="false" customHeight="false" outlineLevel="0" collapsed="false">
      <c r="B279" s="30"/>
      <c r="C279" s="30"/>
      <c r="D279" s="31"/>
      <c r="E279" s="32"/>
      <c r="F279" s="31"/>
      <c r="G279" s="28" t="str">
        <f aca="true">IF(OR(B279="",F279="Concluída",E279=""),"",IF(E279&lt;TODAY(),"Atrasada",IF(E279=TODAY(),"Hoje",IF(E279-TODAY()&lt;=7,"Esta semana",""))))</f>
        <v/>
      </c>
      <c r="H279" s="30"/>
      <c r="I279" s="1" t="str">
        <f aca="false">IF(OR(B279="",E279="",F279="Concluída"),"",E279+ROW()/100000)</f>
        <v/>
      </c>
    </row>
    <row r="280" customFormat="false" ht="15" hidden="false" customHeight="false" outlineLevel="0" collapsed="false">
      <c r="B280" s="25"/>
      <c r="C280" s="25"/>
      <c r="D280" s="26"/>
      <c r="E280" s="27"/>
      <c r="F280" s="26"/>
      <c r="G280" s="28" t="str">
        <f aca="true">IF(OR(B280="",F280="Concluída",E280=""),"",IF(E280&lt;TODAY(),"Atrasada",IF(E280=TODAY(),"Hoje",IF(E280-TODAY()&lt;=7,"Esta semana",""))))</f>
        <v/>
      </c>
      <c r="H280" s="25"/>
      <c r="I280" s="1" t="str">
        <f aca="false">IF(OR(B280="",E280="",F280="Concluída"),"",E280+ROW()/100000)</f>
        <v/>
      </c>
    </row>
    <row r="281" customFormat="false" ht="15" hidden="false" customHeight="false" outlineLevel="0" collapsed="false">
      <c r="B281" s="30"/>
      <c r="C281" s="30"/>
      <c r="D281" s="31"/>
      <c r="E281" s="32"/>
      <c r="F281" s="31"/>
      <c r="G281" s="28" t="str">
        <f aca="true">IF(OR(B281="",F281="Concluída",E281=""),"",IF(E281&lt;TODAY(),"Atrasada",IF(E281=TODAY(),"Hoje",IF(E281-TODAY()&lt;=7,"Esta semana",""))))</f>
        <v/>
      </c>
      <c r="H281" s="30"/>
      <c r="I281" s="1" t="str">
        <f aca="false">IF(OR(B281="",E281="",F281="Concluída"),"",E281+ROW()/100000)</f>
        <v/>
      </c>
    </row>
    <row r="282" customFormat="false" ht="15" hidden="false" customHeight="false" outlineLevel="0" collapsed="false">
      <c r="B282" s="25"/>
      <c r="C282" s="25"/>
      <c r="D282" s="26"/>
      <c r="E282" s="27"/>
      <c r="F282" s="26"/>
      <c r="G282" s="28" t="str">
        <f aca="true">IF(OR(B282="",F282="Concluída",E282=""),"",IF(E282&lt;TODAY(),"Atrasada",IF(E282=TODAY(),"Hoje",IF(E282-TODAY()&lt;=7,"Esta semana",""))))</f>
        <v/>
      </c>
      <c r="H282" s="25"/>
      <c r="I282" s="1" t="str">
        <f aca="false">IF(OR(B282="",E282="",F282="Concluída"),"",E282+ROW()/100000)</f>
        <v/>
      </c>
    </row>
    <row r="283" customFormat="false" ht="15" hidden="false" customHeight="false" outlineLevel="0" collapsed="false">
      <c r="B283" s="30"/>
      <c r="C283" s="30"/>
      <c r="D283" s="31"/>
      <c r="E283" s="32"/>
      <c r="F283" s="31"/>
      <c r="G283" s="28" t="str">
        <f aca="true">IF(OR(B283="",F283="Concluída",E283=""),"",IF(E283&lt;TODAY(),"Atrasada",IF(E283=TODAY(),"Hoje",IF(E283-TODAY()&lt;=7,"Esta semana",""))))</f>
        <v/>
      </c>
      <c r="H283" s="30"/>
      <c r="I283" s="1" t="str">
        <f aca="false">IF(OR(B283="",E283="",F283="Concluída"),"",E283+ROW()/100000)</f>
        <v/>
      </c>
    </row>
    <row r="284" customFormat="false" ht="15" hidden="false" customHeight="false" outlineLevel="0" collapsed="false">
      <c r="B284" s="25"/>
      <c r="C284" s="25"/>
      <c r="D284" s="26"/>
      <c r="E284" s="27"/>
      <c r="F284" s="26"/>
      <c r="G284" s="28" t="str">
        <f aca="true">IF(OR(B284="",F284="Concluída",E284=""),"",IF(E284&lt;TODAY(),"Atrasada",IF(E284=TODAY(),"Hoje",IF(E284-TODAY()&lt;=7,"Esta semana",""))))</f>
        <v/>
      </c>
      <c r="H284" s="25"/>
      <c r="I284" s="1" t="str">
        <f aca="false">IF(OR(B284="",E284="",F284="Concluída"),"",E284+ROW()/100000)</f>
        <v/>
      </c>
    </row>
    <row r="285" customFormat="false" ht="15" hidden="false" customHeight="false" outlineLevel="0" collapsed="false">
      <c r="B285" s="30"/>
      <c r="C285" s="30"/>
      <c r="D285" s="31"/>
      <c r="E285" s="32"/>
      <c r="F285" s="31"/>
      <c r="G285" s="28" t="str">
        <f aca="true">IF(OR(B285="",F285="Concluída",E285=""),"",IF(E285&lt;TODAY(),"Atrasada",IF(E285=TODAY(),"Hoje",IF(E285-TODAY()&lt;=7,"Esta semana",""))))</f>
        <v/>
      </c>
      <c r="H285" s="30"/>
      <c r="I285" s="1" t="str">
        <f aca="false">IF(OR(B285="",E285="",F285="Concluída"),"",E285+ROW()/100000)</f>
        <v/>
      </c>
    </row>
    <row r="286" customFormat="false" ht="15" hidden="false" customHeight="false" outlineLevel="0" collapsed="false">
      <c r="B286" s="25"/>
      <c r="C286" s="25"/>
      <c r="D286" s="26"/>
      <c r="E286" s="27"/>
      <c r="F286" s="26"/>
      <c r="G286" s="28" t="str">
        <f aca="true">IF(OR(B286="",F286="Concluída",E286=""),"",IF(E286&lt;TODAY(),"Atrasada",IF(E286=TODAY(),"Hoje",IF(E286-TODAY()&lt;=7,"Esta semana",""))))</f>
        <v/>
      </c>
      <c r="H286" s="25"/>
      <c r="I286" s="1" t="str">
        <f aca="false">IF(OR(B286="",E286="",F286="Concluída"),"",E286+ROW()/100000)</f>
        <v/>
      </c>
    </row>
    <row r="287" customFormat="false" ht="15" hidden="false" customHeight="false" outlineLevel="0" collapsed="false">
      <c r="B287" s="30"/>
      <c r="C287" s="30"/>
      <c r="D287" s="31"/>
      <c r="E287" s="32"/>
      <c r="F287" s="31"/>
      <c r="G287" s="28" t="str">
        <f aca="true">IF(OR(B287="",F287="Concluída",E287=""),"",IF(E287&lt;TODAY(),"Atrasada",IF(E287=TODAY(),"Hoje",IF(E287-TODAY()&lt;=7,"Esta semana",""))))</f>
        <v/>
      </c>
      <c r="H287" s="30"/>
      <c r="I287" s="1" t="str">
        <f aca="false">IF(OR(B287="",E287="",F287="Concluída"),"",E287+ROW()/100000)</f>
        <v/>
      </c>
    </row>
    <row r="288" customFormat="false" ht="15" hidden="false" customHeight="false" outlineLevel="0" collapsed="false">
      <c r="B288" s="25"/>
      <c r="C288" s="25"/>
      <c r="D288" s="26"/>
      <c r="E288" s="27"/>
      <c r="F288" s="26"/>
      <c r="G288" s="28" t="str">
        <f aca="true">IF(OR(B288="",F288="Concluída",E288=""),"",IF(E288&lt;TODAY(),"Atrasada",IF(E288=TODAY(),"Hoje",IF(E288-TODAY()&lt;=7,"Esta semana",""))))</f>
        <v/>
      </c>
      <c r="H288" s="25"/>
      <c r="I288" s="1" t="str">
        <f aca="false">IF(OR(B288="",E288="",F288="Concluída"),"",E288+ROW()/100000)</f>
        <v/>
      </c>
    </row>
    <row r="289" customFormat="false" ht="15" hidden="false" customHeight="false" outlineLevel="0" collapsed="false">
      <c r="B289" s="30"/>
      <c r="C289" s="30"/>
      <c r="D289" s="31"/>
      <c r="E289" s="32"/>
      <c r="F289" s="31"/>
      <c r="G289" s="28" t="str">
        <f aca="true">IF(OR(B289="",F289="Concluída",E289=""),"",IF(E289&lt;TODAY(),"Atrasada",IF(E289=TODAY(),"Hoje",IF(E289-TODAY()&lt;=7,"Esta semana",""))))</f>
        <v/>
      </c>
      <c r="H289" s="30"/>
      <c r="I289" s="1" t="str">
        <f aca="false">IF(OR(B289="",E289="",F289="Concluída"),"",E289+ROW()/100000)</f>
        <v/>
      </c>
    </row>
    <row r="290" customFormat="false" ht="15" hidden="false" customHeight="false" outlineLevel="0" collapsed="false">
      <c r="B290" s="25"/>
      <c r="C290" s="25"/>
      <c r="D290" s="26"/>
      <c r="E290" s="27"/>
      <c r="F290" s="26"/>
      <c r="G290" s="28" t="str">
        <f aca="true">IF(OR(B290="",F290="Concluída",E290=""),"",IF(E290&lt;TODAY(),"Atrasada",IF(E290=TODAY(),"Hoje",IF(E290-TODAY()&lt;=7,"Esta semana",""))))</f>
        <v/>
      </c>
      <c r="H290" s="25"/>
      <c r="I290" s="1" t="str">
        <f aca="false">IF(OR(B290="",E290="",F290="Concluída"),"",E290+ROW()/100000)</f>
        <v/>
      </c>
    </row>
    <row r="291" customFormat="false" ht="15" hidden="false" customHeight="false" outlineLevel="0" collapsed="false">
      <c r="B291" s="30"/>
      <c r="C291" s="30"/>
      <c r="D291" s="31"/>
      <c r="E291" s="32"/>
      <c r="F291" s="31"/>
      <c r="G291" s="28" t="str">
        <f aca="true">IF(OR(B291="",F291="Concluída",E291=""),"",IF(E291&lt;TODAY(),"Atrasada",IF(E291=TODAY(),"Hoje",IF(E291-TODAY()&lt;=7,"Esta semana",""))))</f>
        <v/>
      </c>
      <c r="H291" s="30"/>
      <c r="I291" s="1" t="str">
        <f aca="false">IF(OR(B291="",E291="",F291="Concluída"),"",E291+ROW()/100000)</f>
        <v/>
      </c>
    </row>
    <row r="292" customFormat="false" ht="15" hidden="false" customHeight="false" outlineLevel="0" collapsed="false">
      <c r="B292" s="25"/>
      <c r="C292" s="25"/>
      <c r="D292" s="26"/>
      <c r="E292" s="27"/>
      <c r="F292" s="26"/>
      <c r="G292" s="28" t="str">
        <f aca="true">IF(OR(B292="",F292="Concluída",E292=""),"",IF(E292&lt;TODAY(),"Atrasada",IF(E292=TODAY(),"Hoje",IF(E292-TODAY()&lt;=7,"Esta semana",""))))</f>
        <v/>
      </c>
      <c r="H292" s="25"/>
      <c r="I292" s="1" t="str">
        <f aca="false">IF(OR(B292="",E292="",F292="Concluída"),"",E292+ROW()/100000)</f>
        <v/>
      </c>
    </row>
    <row r="293" customFormat="false" ht="15" hidden="false" customHeight="false" outlineLevel="0" collapsed="false">
      <c r="B293" s="30"/>
      <c r="C293" s="30"/>
      <c r="D293" s="31"/>
      <c r="E293" s="32"/>
      <c r="F293" s="31"/>
      <c r="G293" s="28" t="str">
        <f aca="true">IF(OR(B293="",F293="Concluída",E293=""),"",IF(E293&lt;TODAY(),"Atrasada",IF(E293=TODAY(),"Hoje",IF(E293-TODAY()&lt;=7,"Esta semana",""))))</f>
        <v/>
      </c>
      <c r="H293" s="30"/>
      <c r="I293" s="1" t="str">
        <f aca="false">IF(OR(B293="",E293="",F293="Concluída"),"",E293+ROW()/100000)</f>
        <v/>
      </c>
    </row>
    <row r="294" customFormat="false" ht="15" hidden="false" customHeight="false" outlineLevel="0" collapsed="false">
      <c r="B294" s="25"/>
      <c r="C294" s="25"/>
      <c r="D294" s="26"/>
      <c r="E294" s="27"/>
      <c r="F294" s="26"/>
      <c r="G294" s="28" t="str">
        <f aca="true">IF(OR(B294="",F294="Concluída",E294=""),"",IF(E294&lt;TODAY(),"Atrasada",IF(E294=TODAY(),"Hoje",IF(E294-TODAY()&lt;=7,"Esta semana",""))))</f>
        <v/>
      </c>
      <c r="H294" s="25"/>
      <c r="I294" s="1" t="str">
        <f aca="false">IF(OR(B294="",E294="",F294="Concluída"),"",E294+ROW()/100000)</f>
        <v/>
      </c>
    </row>
    <row r="295" customFormat="false" ht="15" hidden="false" customHeight="false" outlineLevel="0" collapsed="false">
      <c r="B295" s="30"/>
      <c r="C295" s="30"/>
      <c r="D295" s="31"/>
      <c r="E295" s="32"/>
      <c r="F295" s="31"/>
      <c r="G295" s="28" t="str">
        <f aca="true">IF(OR(B295="",F295="Concluída",E295=""),"",IF(E295&lt;TODAY(),"Atrasada",IF(E295=TODAY(),"Hoje",IF(E295-TODAY()&lt;=7,"Esta semana",""))))</f>
        <v/>
      </c>
      <c r="H295" s="30"/>
      <c r="I295" s="1" t="str">
        <f aca="false">IF(OR(B295="",E295="",F295="Concluída"),"",E295+ROW()/100000)</f>
        <v/>
      </c>
    </row>
    <row r="296" customFormat="false" ht="15" hidden="false" customHeight="false" outlineLevel="0" collapsed="false">
      <c r="B296" s="25"/>
      <c r="C296" s="25"/>
      <c r="D296" s="26"/>
      <c r="E296" s="27"/>
      <c r="F296" s="26"/>
      <c r="G296" s="28" t="str">
        <f aca="true">IF(OR(B296="",F296="Concluída",E296=""),"",IF(E296&lt;TODAY(),"Atrasada",IF(E296=TODAY(),"Hoje",IF(E296-TODAY()&lt;=7,"Esta semana",""))))</f>
        <v/>
      </c>
      <c r="H296" s="25"/>
      <c r="I296" s="1" t="str">
        <f aca="false">IF(OR(B296="",E296="",F296="Concluída"),"",E296+ROW()/100000)</f>
        <v/>
      </c>
    </row>
    <row r="297" customFormat="false" ht="15" hidden="false" customHeight="false" outlineLevel="0" collapsed="false">
      <c r="B297" s="30"/>
      <c r="C297" s="30"/>
      <c r="D297" s="31"/>
      <c r="E297" s="32"/>
      <c r="F297" s="31"/>
      <c r="G297" s="28" t="str">
        <f aca="true">IF(OR(B297="",F297="Concluída",E297=""),"",IF(E297&lt;TODAY(),"Atrasada",IF(E297=TODAY(),"Hoje",IF(E297-TODAY()&lt;=7,"Esta semana",""))))</f>
        <v/>
      </c>
      <c r="H297" s="30"/>
      <c r="I297" s="1" t="str">
        <f aca="false">IF(OR(B297="",E297="",F297="Concluída"),"",E297+ROW()/100000)</f>
        <v/>
      </c>
    </row>
    <row r="298" customFormat="false" ht="15" hidden="false" customHeight="false" outlineLevel="0" collapsed="false">
      <c r="B298" s="25"/>
      <c r="C298" s="25"/>
      <c r="D298" s="26"/>
      <c r="E298" s="27"/>
      <c r="F298" s="26"/>
      <c r="G298" s="28" t="str">
        <f aca="true">IF(OR(B298="",F298="Concluída",E298=""),"",IF(E298&lt;TODAY(),"Atrasada",IF(E298=TODAY(),"Hoje",IF(E298-TODAY()&lt;=7,"Esta semana",""))))</f>
        <v/>
      </c>
      <c r="H298" s="25"/>
      <c r="I298" s="1" t="str">
        <f aca="false">IF(OR(B298="",E298="",F298="Concluída"),"",E298+ROW()/100000)</f>
        <v/>
      </c>
    </row>
    <row r="299" customFormat="false" ht="15" hidden="false" customHeight="false" outlineLevel="0" collapsed="false">
      <c r="B299" s="30"/>
      <c r="C299" s="30"/>
      <c r="D299" s="31"/>
      <c r="E299" s="32"/>
      <c r="F299" s="31"/>
      <c r="G299" s="28" t="str">
        <f aca="true">IF(OR(B299="",F299="Concluída",E299=""),"",IF(E299&lt;TODAY(),"Atrasada",IF(E299=TODAY(),"Hoje",IF(E299-TODAY()&lt;=7,"Esta semana",""))))</f>
        <v/>
      </c>
      <c r="H299" s="30"/>
      <c r="I299" s="1" t="str">
        <f aca="false">IF(OR(B299="",E299="",F299="Concluída"),"",E299+ROW()/100000)</f>
        <v/>
      </c>
    </row>
    <row r="300" customFormat="false" ht="15" hidden="false" customHeight="false" outlineLevel="0" collapsed="false">
      <c r="B300" s="25"/>
      <c r="C300" s="25"/>
      <c r="D300" s="26"/>
      <c r="E300" s="27"/>
      <c r="F300" s="26"/>
      <c r="G300" s="28" t="str">
        <f aca="true">IF(OR(B300="",F300="Concluída",E300=""),"",IF(E300&lt;TODAY(),"Atrasada",IF(E300=TODAY(),"Hoje",IF(E300-TODAY()&lt;=7,"Esta semana",""))))</f>
        <v/>
      </c>
      <c r="H300" s="25"/>
      <c r="I300" s="1" t="str">
        <f aca="false">IF(OR(B300="",E300="",F300="Concluída"),"",E300+ROW()/100000)</f>
        <v/>
      </c>
    </row>
    <row r="301" customFormat="false" ht="15" hidden="false" customHeight="false" outlineLevel="0" collapsed="false">
      <c r="B301" s="30"/>
      <c r="C301" s="30"/>
      <c r="D301" s="31"/>
      <c r="E301" s="32"/>
      <c r="F301" s="31"/>
      <c r="G301" s="28" t="str">
        <f aca="true">IF(OR(B301="",F301="Concluída",E301=""),"",IF(E301&lt;TODAY(),"Atrasada",IF(E301=TODAY(),"Hoje",IF(E301-TODAY()&lt;=7,"Esta semana",""))))</f>
        <v/>
      </c>
      <c r="H301" s="30"/>
      <c r="I301" s="1" t="str">
        <f aca="false">IF(OR(B301="",E301="",F301="Concluída"),"",E301+ROW()/100000)</f>
        <v/>
      </c>
    </row>
    <row r="302" customFormat="false" ht="15" hidden="false" customHeight="false" outlineLevel="0" collapsed="false">
      <c r="B302" s="25"/>
      <c r="C302" s="25"/>
      <c r="D302" s="26"/>
      <c r="E302" s="27"/>
      <c r="F302" s="26"/>
      <c r="G302" s="28" t="str">
        <f aca="true">IF(OR(B302="",F302="Concluída",E302=""),"",IF(E302&lt;TODAY(),"Atrasada",IF(E302=TODAY(),"Hoje",IF(E302-TODAY()&lt;=7,"Esta semana",""))))</f>
        <v/>
      </c>
      <c r="H302" s="25"/>
      <c r="I302" s="1" t="str">
        <f aca="false">IF(OR(B302="",E302="",F302="Concluída"),"",E302+ROW()/100000)</f>
        <v/>
      </c>
    </row>
    <row r="303" customFormat="false" ht="15" hidden="false" customHeight="false" outlineLevel="0" collapsed="false">
      <c r="B303" s="30"/>
      <c r="C303" s="30"/>
      <c r="D303" s="31"/>
      <c r="E303" s="32"/>
      <c r="F303" s="31"/>
      <c r="G303" s="28" t="str">
        <f aca="true">IF(OR(B303="",F303="Concluída",E303=""),"",IF(E303&lt;TODAY(),"Atrasada",IF(E303=TODAY(),"Hoje",IF(E303-TODAY()&lt;=7,"Esta semana",""))))</f>
        <v/>
      </c>
      <c r="H303" s="30"/>
      <c r="I303" s="1" t="str">
        <f aca="false">IF(OR(B303="",E303="",F303="Concluída"),"",E303+ROW()/100000)</f>
        <v/>
      </c>
    </row>
    <row r="304" customFormat="false" ht="15" hidden="false" customHeight="false" outlineLevel="0" collapsed="false">
      <c r="B304" s="25"/>
      <c r="C304" s="25"/>
      <c r="D304" s="26"/>
      <c r="E304" s="27"/>
      <c r="F304" s="26"/>
      <c r="G304" s="28" t="str">
        <f aca="true">IF(OR(B304="",F304="Concluída",E304=""),"",IF(E304&lt;TODAY(),"Atrasada",IF(E304=TODAY(),"Hoje",IF(E304-TODAY()&lt;=7,"Esta semana",""))))</f>
        <v/>
      </c>
      <c r="H304" s="25"/>
      <c r="I304" s="1" t="str">
        <f aca="false">IF(OR(B304="",E304="",F304="Concluída"),"",E304+ROW()/100000)</f>
        <v/>
      </c>
    </row>
    <row r="305" customFormat="false" ht="15" hidden="false" customHeight="false" outlineLevel="0" collapsed="false">
      <c r="B305" s="30"/>
      <c r="C305" s="30"/>
      <c r="D305" s="31"/>
      <c r="E305" s="32"/>
      <c r="F305" s="31"/>
      <c r="G305" s="28" t="str">
        <f aca="true">IF(OR(B305="",F305="Concluída",E305=""),"",IF(E305&lt;TODAY(),"Atrasada",IF(E305=TODAY(),"Hoje",IF(E305-TODAY()&lt;=7,"Esta semana",""))))</f>
        <v/>
      </c>
      <c r="H305" s="30"/>
      <c r="I305" s="1" t="str">
        <f aca="false">IF(OR(B305="",E305="",F305="Concluída"),"",E305+ROW()/100000)</f>
        <v/>
      </c>
    </row>
  </sheetData>
  <autoFilter ref="B5:H305"/>
  <mergeCells count="2">
    <mergeCell ref="B2:H2"/>
    <mergeCell ref="B3:H3"/>
  </mergeCells>
  <conditionalFormatting sqref="D6:D305">
    <cfRule type="expression" priority="2" aboveAverage="0" equalAverage="0" bottom="0" percent="0" rank="0" text="" dxfId="18">
      <formula>D6="Alta"</formula>
    </cfRule>
    <cfRule type="expression" priority="3" aboveAverage="0" equalAverage="0" bottom="0" percent="0" rank="0" text="" dxfId="19">
      <formula>D6="Média"</formula>
    </cfRule>
    <cfRule type="expression" priority="4" aboveAverage="0" equalAverage="0" bottom="0" percent="0" rank="0" text="" dxfId="20">
      <formula>D6="Baixa"</formula>
    </cfRule>
  </conditionalFormatting>
  <conditionalFormatting sqref="G6:G305">
    <cfRule type="expression" priority="5" aboveAverage="0" equalAverage="0" bottom="0" percent="0" rank="0" text="" dxfId="21">
      <formula>G6="Atrasada"</formula>
    </cfRule>
    <cfRule type="expression" priority="6" aboveAverage="0" equalAverage="0" bottom="0" percent="0" rank="0" text="" dxfId="22">
      <formula>G6="Hoje"</formula>
    </cfRule>
    <cfRule type="expression" priority="7" aboveAverage="0" equalAverage="0" bottom="0" percent="0" rank="0" text="" dxfId="19">
      <formula>G6="Esta semana"</formula>
    </cfRule>
  </conditionalFormatting>
  <conditionalFormatting sqref="B6:H305">
    <cfRule type="expression" priority="8" aboveAverage="0" equalAverage="0" bottom="0" percent="0" rank="0" text="" dxfId="23">
      <formula>$F6="Concluída"</formula>
    </cfRule>
  </conditionalFormatting>
  <conditionalFormatting sqref="F6:F305">
    <cfRule type="expression" priority="9" aboveAverage="0" equalAverage="0" bottom="0" percent="0" rank="0" text="" dxfId="24">
      <formula>F6="Fazendo"</formula>
    </cfRule>
  </conditionalFormatting>
  <dataValidations count="3">
    <dataValidation allowBlank="true" error="Escolha um item da lista." errorStyle="stop" errorTitle="Valor inválido" operator="between" showDropDown="false" showErrorMessage="false" showInputMessage="false" sqref="C6:C305" type="list">
      <formula1>"Trabalho,Pessoal,Casa,Saúde,Estudos,Finanças,Família"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D6:D305" type="list">
      <formula1>"Alta,Média,Baixa"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F6:F305" type="list">
      <formula1>"A fazer,Fazendo,Concluída"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5A"/>
    <pageSetUpPr fitToPage="true"/>
  </sheetPr>
  <dimension ref="B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8" min="2" style="1" width="17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55</v>
      </c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B3" s="3" t="s">
        <v>56</v>
      </c>
      <c r="C3" s="3"/>
      <c r="D3" s="3"/>
      <c r="E3" s="3"/>
      <c r="F3" s="3"/>
      <c r="G3" s="3"/>
      <c r="H3" s="3"/>
    </row>
    <row r="5" customFormat="false" ht="15" hidden="false" customHeight="false" outlineLevel="0" collapsed="false">
      <c r="B5" s="33" t="s">
        <v>57</v>
      </c>
      <c r="C5" s="34" t="s">
        <v>58</v>
      </c>
      <c r="D5" s="34"/>
    </row>
    <row r="7" customFormat="false" ht="15" hidden="false" customHeight="false" outlineLevel="0" collapsed="false">
      <c r="B7" s="35" t="s">
        <v>11</v>
      </c>
      <c r="C7" s="36" t="s">
        <v>12</v>
      </c>
      <c r="D7" s="37" t="s">
        <v>13</v>
      </c>
      <c r="E7" s="38" t="s">
        <v>14</v>
      </c>
      <c r="F7" s="39" t="s">
        <v>15</v>
      </c>
      <c r="G7" s="40" t="s">
        <v>16</v>
      </c>
      <c r="H7" s="41" t="s">
        <v>10</v>
      </c>
    </row>
    <row r="8" customFormat="false" ht="21.75" hidden="false" customHeight="true" outlineLevel="0" collapsed="false">
      <c r="B8" s="42" t="s">
        <v>59</v>
      </c>
      <c r="C8" s="42" t="s">
        <v>59</v>
      </c>
      <c r="D8" s="42" t="s">
        <v>59</v>
      </c>
      <c r="E8" s="42" t="s">
        <v>59</v>
      </c>
      <c r="F8" s="42" t="s">
        <v>59</v>
      </c>
      <c r="G8" s="42" t="s">
        <v>59</v>
      </c>
      <c r="H8" s="42" t="s">
        <v>59</v>
      </c>
    </row>
    <row r="9" customFormat="false" ht="21.75" hidden="false" customHeight="true" outlineLevel="0" collapsed="false">
      <c r="B9" s="42" t="s">
        <v>59</v>
      </c>
      <c r="C9" s="42" t="s">
        <v>59</v>
      </c>
      <c r="D9" s="42" t="s">
        <v>59</v>
      </c>
      <c r="E9" s="42" t="s">
        <v>59</v>
      </c>
      <c r="F9" s="42" t="s">
        <v>59</v>
      </c>
      <c r="G9" s="42" t="s">
        <v>59</v>
      </c>
      <c r="H9" s="42" t="s">
        <v>59</v>
      </c>
    </row>
    <row r="10" customFormat="false" ht="21.75" hidden="false" customHeight="true" outlineLevel="0" collapsed="false">
      <c r="B10" s="42" t="s">
        <v>59</v>
      </c>
      <c r="C10" s="42" t="s">
        <v>59</v>
      </c>
      <c r="D10" s="42" t="s">
        <v>59</v>
      </c>
      <c r="E10" s="42" t="s">
        <v>59</v>
      </c>
      <c r="F10" s="42" t="s">
        <v>59</v>
      </c>
      <c r="G10" s="42" t="s">
        <v>59</v>
      </c>
      <c r="H10" s="42" t="s">
        <v>59</v>
      </c>
    </row>
    <row r="11" customFormat="false" ht="21.75" hidden="false" customHeight="true" outlineLevel="0" collapsed="false">
      <c r="B11" s="42" t="s">
        <v>59</v>
      </c>
      <c r="C11" s="42" t="s">
        <v>59</v>
      </c>
      <c r="D11" s="42" t="s">
        <v>59</v>
      </c>
      <c r="E11" s="42" t="s">
        <v>59</v>
      </c>
      <c r="F11" s="42" t="s">
        <v>59</v>
      </c>
      <c r="G11" s="42" t="s">
        <v>59</v>
      </c>
      <c r="H11" s="42" t="s">
        <v>59</v>
      </c>
    </row>
    <row r="12" customFormat="false" ht="21.75" hidden="false" customHeight="true" outlineLevel="0" collapsed="false">
      <c r="B12" s="42" t="s">
        <v>59</v>
      </c>
      <c r="C12" s="42" t="s">
        <v>59</v>
      </c>
      <c r="D12" s="42" t="s">
        <v>59</v>
      </c>
      <c r="E12" s="42" t="s">
        <v>59</v>
      </c>
      <c r="F12" s="42" t="s">
        <v>59</v>
      </c>
      <c r="G12" s="42" t="s">
        <v>59</v>
      </c>
      <c r="H12" s="42" t="s">
        <v>59</v>
      </c>
    </row>
    <row r="13" customFormat="false" ht="21.75" hidden="false" customHeight="true" outlineLevel="0" collapsed="false">
      <c r="B13" s="42" t="s">
        <v>59</v>
      </c>
      <c r="C13" s="42" t="s">
        <v>59</v>
      </c>
      <c r="D13" s="42" t="s">
        <v>59</v>
      </c>
      <c r="E13" s="42" t="s">
        <v>59</v>
      </c>
      <c r="F13" s="42" t="s">
        <v>59</v>
      </c>
      <c r="G13" s="42" t="s">
        <v>59</v>
      </c>
      <c r="H13" s="42" t="s">
        <v>59</v>
      </c>
    </row>
    <row r="14" customFormat="false" ht="21.75" hidden="false" customHeight="true" outlineLevel="0" collapsed="false">
      <c r="B14" s="42" t="s">
        <v>59</v>
      </c>
      <c r="C14" s="42" t="s">
        <v>59</v>
      </c>
      <c r="D14" s="42" t="s">
        <v>59</v>
      </c>
      <c r="E14" s="42" t="s">
        <v>59</v>
      </c>
      <c r="F14" s="42" t="s">
        <v>59</v>
      </c>
      <c r="G14" s="42" t="s">
        <v>59</v>
      </c>
      <c r="H14" s="42" t="s">
        <v>59</v>
      </c>
    </row>
    <row r="15" customFormat="false" ht="21.75" hidden="false" customHeight="true" outlineLevel="0" collapsed="false">
      <c r="B15" s="42" t="s">
        <v>59</v>
      </c>
      <c r="C15" s="42" t="s">
        <v>59</v>
      </c>
      <c r="D15" s="42" t="s">
        <v>59</v>
      </c>
      <c r="E15" s="42" t="s">
        <v>59</v>
      </c>
      <c r="F15" s="42" t="s">
        <v>59</v>
      </c>
      <c r="G15" s="42" t="s">
        <v>59</v>
      </c>
      <c r="H15" s="42" t="s">
        <v>59</v>
      </c>
    </row>
    <row r="16" customFormat="false" ht="21.75" hidden="false" customHeight="true" outlineLevel="0" collapsed="false">
      <c r="B16" s="42" t="s">
        <v>59</v>
      </c>
      <c r="C16" s="42" t="s">
        <v>59</v>
      </c>
      <c r="D16" s="42" t="s">
        <v>59</v>
      </c>
      <c r="E16" s="42" t="s">
        <v>59</v>
      </c>
      <c r="F16" s="42" t="s">
        <v>59</v>
      </c>
      <c r="G16" s="42" t="s">
        <v>59</v>
      </c>
      <c r="H16" s="42" t="s">
        <v>59</v>
      </c>
    </row>
    <row r="17" customFormat="false" ht="21.75" hidden="false" customHeight="true" outlineLevel="0" collapsed="false">
      <c r="B17" s="42" t="s">
        <v>59</v>
      </c>
      <c r="C17" s="42" t="s">
        <v>59</v>
      </c>
      <c r="D17" s="42" t="s">
        <v>59</v>
      </c>
      <c r="E17" s="42" t="s">
        <v>59</v>
      </c>
      <c r="F17" s="42" t="s">
        <v>59</v>
      </c>
      <c r="G17" s="42" t="s">
        <v>59</v>
      </c>
      <c r="H17" s="42" t="s">
        <v>59</v>
      </c>
    </row>
    <row r="18" customFormat="false" ht="21.75" hidden="false" customHeight="true" outlineLevel="0" collapsed="false">
      <c r="B18" s="42" t="s">
        <v>59</v>
      </c>
      <c r="C18" s="42" t="s">
        <v>59</v>
      </c>
      <c r="D18" s="42" t="s">
        <v>59</v>
      </c>
      <c r="E18" s="42" t="s">
        <v>59</v>
      </c>
      <c r="F18" s="42" t="s">
        <v>59</v>
      </c>
      <c r="G18" s="42" t="s">
        <v>59</v>
      </c>
      <c r="H18" s="42" t="s">
        <v>59</v>
      </c>
    </row>
    <row r="19" customFormat="false" ht="21.75" hidden="false" customHeight="true" outlineLevel="0" collapsed="false">
      <c r="B19" s="42" t="s">
        <v>59</v>
      </c>
      <c r="C19" s="42" t="s">
        <v>59</v>
      </c>
      <c r="D19" s="42" t="s">
        <v>59</v>
      </c>
      <c r="E19" s="42" t="s">
        <v>59</v>
      </c>
      <c r="F19" s="42" t="s">
        <v>59</v>
      </c>
      <c r="G19" s="42" t="s">
        <v>59</v>
      </c>
      <c r="H19" s="42" t="s">
        <v>59</v>
      </c>
    </row>
    <row r="21" customFormat="false" ht="15" hidden="false" customHeight="true" outlineLevel="0" collapsed="false">
      <c r="B21" s="43" t="s">
        <v>60</v>
      </c>
      <c r="C21" s="43"/>
      <c r="D21" s="43"/>
      <c r="E21" s="44" t="s">
        <v>61</v>
      </c>
      <c r="F21" s="44"/>
      <c r="G21" s="44"/>
      <c r="H21" s="45" t="s">
        <v>62</v>
      </c>
    </row>
    <row r="22" customFormat="false" ht="15" hidden="false" customHeight="false" outlineLevel="0" collapsed="false">
      <c r="B22" s="46" t="s">
        <v>63</v>
      </c>
      <c r="C22" s="46"/>
      <c r="D22" s="46"/>
      <c r="E22" s="46" t="s">
        <v>63</v>
      </c>
      <c r="F22" s="46"/>
      <c r="G22" s="46"/>
      <c r="H22" s="47"/>
    </row>
    <row r="23" customFormat="false" ht="15" hidden="false" customHeight="false" outlineLevel="0" collapsed="false">
      <c r="B23" s="46" t="s">
        <v>64</v>
      </c>
      <c r="C23" s="46"/>
      <c r="D23" s="46"/>
      <c r="E23" s="46" t="s">
        <v>64</v>
      </c>
      <c r="F23" s="46"/>
      <c r="G23" s="46"/>
      <c r="H23" s="47"/>
    </row>
    <row r="24" customFormat="false" ht="15" hidden="false" customHeight="false" outlineLevel="0" collapsed="false">
      <c r="B24" s="46" t="s">
        <v>65</v>
      </c>
      <c r="C24" s="46"/>
      <c r="D24" s="46"/>
      <c r="E24" s="46" t="s">
        <v>65</v>
      </c>
      <c r="F24" s="46"/>
      <c r="G24" s="46"/>
      <c r="H24" s="47"/>
    </row>
    <row r="25" customFormat="false" ht="15" hidden="false" customHeight="false" outlineLevel="0" collapsed="false">
      <c r="B25" s="46" t="s">
        <v>66</v>
      </c>
      <c r="C25" s="46"/>
      <c r="D25" s="46"/>
      <c r="E25" s="46" t="s">
        <v>66</v>
      </c>
      <c r="F25" s="46"/>
      <c r="G25" s="46"/>
      <c r="H25" s="47"/>
    </row>
    <row r="27" customFormat="false" ht="15" hidden="false" customHeight="false" outlineLevel="0" collapsed="false">
      <c r="B27" s="24" t="s">
        <v>20</v>
      </c>
    </row>
  </sheetData>
  <mergeCells count="13">
    <mergeCell ref="B2:H2"/>
    <mergeCell ref="B3:H3"/>
    <mergeCell ref="C5:D5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67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7" t="s">
        <v>68</v>
      </c>
    </row>
    <row r="6" customFormat="false" ht="19.5" hidden="false" customHeight="true" outlineLevel="0" collapsed="false">
      <c r="B6" s="48" t="n">
        <v>1</v>
      </c>
      <c r="C6" s="49" t="s">
        <v>69</v>
      </c>
    </row>
    <row r="7" customFormat="false" ht="19.5" hidden="false" customHeight="true" outlineLevel="0" collapsed="false">
      <c r="B7" s="48" t="n">
        <v>2</v>
      </c>
      <c r="C7" s="49" t="s">
        <v>70</v>
      </c>
    </row>
    <row r="8" customFormat="false" ht="19.5" hidden="false" customHeight="true" outlineLevel="0" collapsed="false">
      <c r="B8" s="48" t="n">
        <v>3</v>
      </c>
      <c r="C8" s="49" t="s">
        <v>71</v>
      </c>
    </row>
    <row r="9" customFormat="false" ht="19.5" hidden="false" customHeight="true" outlineLevel="0" collapsed="false">
      <c r="B9" s="48" t="n">
        <v>4</v>
      </c>
      <c r="C9" s="49" t="s">
        <v>72</v>
      </c>
    </row>
    <row r="10" customFormat="false" ht="19.5" hidden="false" customHeight="true" outlineLevel="0" collapsed="false">
      <c r="B10" s="48" t="n">
        <v>5</v>
      </c>
      <c r="C10" s="49" t="s">
        <v>73</v>
      </c>
    </row>
    <row r="12" customFormat="false" ht="15" hidden="false" customHeight="false" outlineLevel="0" collapsed="false">
      <c r="B12" s="17" t="s">
        <v>74</v>
      </c>
    </row>
    <row r="13" customFormat="false" ht="15" hidden="false" customHeight="false" outlineLevel="0" collapsed="false">
      <c r="B13" s="50"/>
      <c r="C13" s="51" t="s">
        <v>75</v>
      </c>
    </row>
    <row r="14" customFormat="false" ht="15" hidden="false" customHeight="false" outlineLevel="0" collapsed="false">
      <c r="B14" s="52"/>
      <c r="C14" s="51" t="s">
        <v>76</v>
      </c>
    </row>
    <row r="16" customFormat="false" ht="15" hidden="false" customHeight="false" outlineLevel="0" collapsed="false">
      <c r="B16" s="17" t="s">
        <v>77</v>
      </c>
    </row>
    <row r="17" customFormat="false" ht="19.5" hidden="false" customHeight="true" outlineLevel="0" collapsed="false">
      <c r="B17" s="53" t="s">
        <v>78</v>
      </c>
      <c r="C17" s="49" t="s">
        <v>79</v>
      </c>
    </row>
    <row r="18" customFormat="false" ht="19.5" hidden="false" customHeight="true" outlineLevel="0" collapsed="false">
      <c r="B18" s="53" t="s">
        <v>78</v>
      </c>
      <c r="C18" s="49" t="s">
        <v>80</v>
      </c>
    </row>
    <row r="19" customFormat="false" ht="19.5" hidden="false" customHeight="true" outlineLevel="0" collapsed="false">
      <c r="B19" s="53" t="s">
        <v>78</v>
      </c>
      <c r="C19" s="49" t="s">
        <v>81</v>
      </c>
    </row>
    <row r="21" customFormat="false" ht="15" hidden="false" customHeight="false" outlineLevel="0" collapsed="false">
      <c r="C21" s="54" t="s">
        <v>82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2026-10-18T19:04:29Z</dcterms:created>
  <dc:creator>openpyxl</dc:creator>
  <dc:description/>
  <dc:language>en-US</dc:language>
  <cp:lastModifiedBy/>
  <dcterms:modified xsi:type="dcterms:W3CDTF">2026-10-18T19:04:29Z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