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cala do mês" sheetId="1" state="visible" r:id="rId3"/>
    <sheet name="Como usar" sheetId="2" state="visible" r:id="rId4"/>
  </sheets>
  <definedNames>
    <definedName function="false" hidden="false" localSheetId="0" name="_xlnm.Print_Area" vbProcedure="false">'Escala do mês'!$B$2:$AK$39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<sst xmlns="http://schemas.openxmlformats.org/spreadsheetml/2006/main" count="313" uniqueCount="63">
  <si>
    <t xml:space="preserve">Escala de Trabalho</t>
  </si>
  <si>
    <t xml:space="preserve">Escolha o mês e marque o turno de cada pessoa em cada dia. Totais por funcionário e por dia são automáticos.</t>
  </si>
  <si>
    <t xml:space="preserve">Mês da escala:</t>
  </si>
  <si>
    <t xml:space="preserve">Setor / loja:  Loja Centro</t>
  </si>
  <si>
    <t xml:space="preserve">Legenda (pode mudar os horários):</t>
  </si>
  <si>
    <t xml:space="preserve">M</t>
  </si>
  <si>
    <t xml:space="preserve">Manhã 06:00–14:00</t>
  </si>
  <si>
    <t xml:space="preserve">T</t>
  </si>
  <si>
    <t xml:space="preserve">Tarde 14:00–22:00</t>
  </si>
  <si>
    <t xml:space="preserve">N</t>
  </si>
  <si>
    <t xml:space="preserve">Noite 22:00–06:00</t>
  </si>
  <si>
    <t xml:space="preserve">I</t>
  </si>
  <si>
    <t xml:space="preserve">Integral 08:00–17:00</t>
  </si>
  <si>
    <t xml:space="preserve">F</t>
  </si>
  <si>
    <t xml:space="preserve">Folga</t>
  </si>
  <si>
    <t xml:space="preserve">FE</t>
  </si>
  <si>
    <t xml:space="preserve">Férias</t>
  </si>
  <si>
    <t xml:space="preserve">A</t>
  </si>
  <si>
    <t xml:space="preserve">Atestado</t>
  </si>
  <si>
    <t xml:space="preserve">Horas por turno:</t>
  </si>
  <si>
    <t xml:space="preserve">Funcionário(a)</t>
  </si>
  <si>
    <t xml:space="preserve">Função</t>
  </si>
  <si>
    <t xml:space="preserve">Dias trab.</t>
  </si>
  <si>
    <t xml:space="preserve">Folgas</t>
  </si>
  <si>
    <t xml:space="preserve">Horas</t>
  </si>
  <si>
    <t xml:space="preserve">Ana Souza</t>
  </si>
  <si>
    <t xml:space="preserve">Caixa</t>
  </si>
  <si>
    <t xml:space="preserve">Bruno Lima</t>
  </si>
  <si>
    <t xml:space="preserve">Vendedor</t>
  </si>
  <si>
    <t xml:space="preserve">Carla Mendes</t>
  </si>
  <si>
    <t xml:space="preserve">Vendedora</t>
  </si>
  <si>
    <t xml:space="preserve">Diego Rocha</t>
  </si>
  <si>
    <t xml:space="preserve">Estoque</t>
  </si>
  <si>
    <t xml:space="preserve">Eduarda Alves</t>
  </si>
  <si>
    <t xml:space="preserve">Felipe Costa</t>
  </si>
  <si>
    <t xml:space="preserve">Gabriela Nunes</t>
  </si>
  <si>
    <t xml:space="preserve">Fiscal de loja</t>
  </si>
  <si>
    <t xml:space="preserve">Henrique Dias</t>
  </si>
  <si>
    <t xml:space="preserve">Gerente</t>
  </si>
  <si>
    <t xml:space="preserve">Pessoas por turno no dia</t>
  </si>
  <si>
    <t xml:space="preserve">Manhã</t>
  </si>
  <si>
    <t xml:space="preserve">Tarde</t>
  </si>
  <si>
    <t xml:space="preserve">Noite</t>
  </si>
  <si>
    <t xml:space="preserve">Integral</t>
  </si>
  <si>
    <t xml:space="preserve">Vermelho na cobertura = menos de 2 pessoas no turno da manhã ou da tarde naquele dia.</t>
  </si>
  <si>
    <t xml:space="preserve">Modelo gratuito do DocFree · docfree.com.br</t>
  </si>
  <si>
    <t xml:space="preserve">Como usar esta planilha</t>
  </si>
  <si>
    <t xml:space="preserve">Passo a passo</t>
  </si>
  <si>
    <t xml:space="preserve">Escolha o mês no campo amarelo: os dias e os dias da semana aparecem sozinhos.</t>
  </si>
  <si>
    <t xml:space="preserve">Ajuste a legenda dos turnos e as horas por turno, se precisar.</t>
  </si>
  <si>
    <t xml:space="preserve">Escreva o nome e a função de cada pessoa e escolha o turno em cada dia (M, T, N, I, F, FE ou A).</t>
  </si>
  <si>
    <t xml:space="preserve">Os dias trabalhados, as folgas e as horas do mês de cada pessoa são calculados sozinhos.</t>
  </si>
  <si>
    <t xml:space="preserve">Confira a cobertura por dia no rodapé para não deixar um turno descoberto.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</si>
  <si>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</si>
  <si>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</si>
  <si>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</si>
  <si>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</si>
  <si>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</si>
  <si>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Para o mês seguinte, duplique a aba (botão direito &gt; Mover ou copiar) e troque o mês.</t>
  </si>
  <si>
    <t xml:space="preserve">Pela CLT, o trabalhador tem direito a um descanso semanal remunerado, preferencialmente aos domingos, e a pelo menos 11 horas entre uma jornada e outra.</t>
  </si>
  <si>
    <t xml:space="preserve">Escalas especiais (12x36, por exemplo) dependem de acordo ou convenção coletiva.</t>
  </si>
  <si>
    <t xml:space="preserve">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</si>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</sst>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m/yyyy"/>
    <numFmt numFmtId="166" formatCode="General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10.5"/>
      <color rgb="FF13241F"/>
      <name val="Arial"/>
      <family val="0"/>
      <charset val="1"/>
    </font>
    <font>
      <b val="true"/>
      <sz val="9.5"/>
      <color rgb="FF6B7C77"/>
      <name val="Arial"/>
      <family val="0"/>
      <charset val="1"/>
    </font>
    <font>
      <b val="true"/>
      <sz val="11"/>
      <color rgb="FF1F5FA8"/>
      <name val="Arial"/>
      <family val="0"/>
      <charset val="1"/>
    </font>
    <font>
      <sz val="7.5"/>
      <color rgb="FF24332F"/>
      <name val="Arial"/>
      <family val="0"/>
      <charset val="1"/>
    </font>
    <font>
      <b val="true"/>
      <sz val="11"/>
      <color rgb="FFB55A0B"/>
      <name val="Arial"/>
      <family val="0"/>
      <charset val="1"/>
    </font>
    <font>
      <b val="true"/>
      <sz val="11"/>
      <color rgb="FF4B3796"/>
      <name val="Arial"/>
      <family val="0"/>
      <charset val="1"/>
    </font>
    <font>
      <b val="true"/>
      <sz val="11"/>
      <color rgb="FF8A8A8A"/>
      <name val="Arial"/>
      <family val="0"/>
      <charset val="1"/>
    </font>
    <font>
      <b val="true"/>
      <sz val="11"/>
      <color rgb="FF8A6A00"/>
      <name val="Arial"/>
      <family val="0"/>
      <charset val="1"/>
    </font>
    <font>
      <b val="true"/>
      <sz val="11"/>
      <color rgb="FFB03A33"/>
      <name val="Arial"/>
      <family val="0"/>
      <charset val="1"/>
    </font>
    <font>
      <b val="true"/>
      <sz val="10"/>
      <color rgb="FF1F7A5A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sz val="9"/>
      <name val="Arial"/>
      <family val="0"/>
      <charset val="1"/>
    </font>
    <font>
      <sz val="9"/>
      <color rgb="FF6B7C77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color rgb="FF13241F"/>
      <name val="Arial"/>
      <family val="0"/>
      <charset val="1"/>
    </font>
    <font>
      <sz val="9.5"/>
      <color rgb="FF24332F"/>
      <name val="Arial"/>
      <family val="0"/>
      <charset val="1"/>
    </font>
    <font>
      <sz val="8.5"/>
      <color rgb="FF13241F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2B5CB8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FF3C4"/>
      </patternFill>
    </fill>
    <fill>
      <patternFill patternType="solid">
        <fgColor rgb="FFD7EAF9"/>
        <bgColor rgb="FFDDF1E6"/>
      </patternFill>
    </fill>
    <fill>
      <patternFill patternType="solid">
        <fgColor rgb="FFFDEBD5"/>
        <bgColor rgb="FFFBE3E2"/>
      </patternFill>
    </fill>
    <fill>
      <patternFill patternType="solid">
        <fgColor rgb="FFE3DDF6"/>
        <bgColor rgb="FFD7EAF9"/>
      </patternFill>
    </fill>
    <fill>
      <patternFill patternType="solid">
        <fgColor rgb="FFDDF1E6"/>
        <bgColor rgb="FFE4EEEA"/>
      </patternFill>
    </fill>
    <fill>
      <patternFill patternType="solid">
        <fgColor rgb="FFF1F1F1"/>
        <bgColor rgb="FFF3F6F5"/>
      </patternFill>
    </fill>
    <fill>
      <patternFill patternType="solid">
        <fgColor rgb="FFFFF3C4"/>
        <bgColor rgb="FFFFF6D5"/>
      </patternFill>
    </fill>
    <fill>
      <patternFill patternType="solid">
        <fgColor rgb="FFFBE0DE"/>
        <bgColor rgb="FFFBE3E2"/>
      </patternFill>
    </fill>
    <fill>
      <patternFill patternType="solid">
        <fgColor rgb="FFF3F6F5"/>
        <bgColor rgb="FFF4F6F5"/>
      </patternFill>
    </fill>
    <fill>
      <patternFill patternType="solid">
        <fgColor rgb="FF2B5CB8"/>
        <bgColor rgb="FF1F5FA8"/>
      </patternFill>
    </fill>
    <fill>
      <patternFill patternType="solid">
        <fgColor rgb="FFFFFFFF"/>
        <bgColor rgb="FFF4F6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2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1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b val="1"/>
        <color rgb="FF1F5FA8"/>
      </font>
      <fill>
        <patternFill>
          <bgColor rgb="FFD7EAF9"/>
        </patternFill>
      </fill>
    </dxf>
    <dxf>
      <font>
        <name val="Arial"/>
        <charset val="1"/>
        <family val="0"/>
        <b val="1"/>
        <color rgb="FFB55A0B"/>
      </font>
      <fill>
        <patternFill>
          <bgColor rgb="FFFDEBD5"/>
        </patternFill>
      </fill>
    </dxf>
    <dxf>
      <font>
        <name val="Arial"/>
        <charset val="1"/>
        <family val="0"/>
        <b val="1"/>
        <color rgb="FF4B3796"/>
      </font>
      <fill>
        <patternFill>
          <bgColor rgb="FFE3DDF6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DDF1E6"/>
        </patternFill>
      </fill>
    </dxf>
    <dxf>
      <font>
        <name val="Arial"/>
        <charset val="1"/>
        <family val="0"/>
        <b val="1"/>
        <color rgb="FF8A8A8A"/>
      </font>
      <fill>
        <patternFill>
          <bgColor rgb="FFF1F1F1"/>
        </patternFill>
      </fill>
    </dxf>
    <dxf>
      <font>
        <name val="Arial"/>
        <charset val="1"/>
        <family val="0"/>
        <b val="1"/>
        <color rgb="FF8A6A00"/>
      </font>
      <fill>
        <patternFill>
          <bgColor rgb="FFFFF3C4"/>
        </patternFill>
      </fill>
    </dxf>
    <dxf>
      <font>
        <name val="Arial"/>
        <charset val="1"/>
        <family val="0"/>
        <b val="1"/>
        <color rgb="FFB03A33"/>
      </font>
      <fill>
        <patternFill>
          <bgColor rgb="FFFBE0DE"/>
        </patternFill>
      </fill>
    </dxf>
    <dxf>
      <fill>
        <patternFill>
          <bgColor rgb="FFF4F6F5"/>
        </patternFill>
      </fill>
    </dxf>
    <dxf>
      <font>
        <name val="Arial"/>
        <charset val="1"/>
        <family val="0"/>
        <b val="1"/>
        <color rgb="FFD24B46"/>
      </font>
      <fill>
        <patternFill>
          <bgColor rgb="FFFBE3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6F5"/>
      <rgbColor rgb="FFFF00FF"/>
      <rgbColor rgb="FF00FFFF"/>
      <rgbColor rgb="FF800000"/>
      <rgbColor rgb="FF008000"/>
      <rgbColor rgb="FF000080"/>
      <rgbColor rgb="FF8A6A00"/>
      <rgbColor rgb="FF800080"/>
      <rgbColor rgb="FF1F7A5A"/>
      <rgbColor rgb="FFD3DDD8"/>
      <rgbColor rgb="FF8A8A8A"/>
      <rgbColor rgb="FF9999FF"/>
      <rgbColor rgb="FFB03A33"/>
      <rgbColor rgb="FFFFF6D5"/>
      <rgbColor rgb="FFDDF1E6"/>
      <rgbColor rgb="FF660066"/>
      <rgbColor rgb="FFFF8080"/>
      <rgbColor rgb="FF1F5FA8"/>
      <rgbColor rgb="FFE3DDF6"/>
      <rgbColor rgb="FF000080"/>
      <rgbColor rgb="FFFF00FF"/>
      <rgbColor rgb="FFF3F6F5"/>
      <rgbColor rgb="FF00FFFF"/>
      <rgbColor rgb="FF800080"/>
      <rgbColor rgb="FF800000"/>
      <rgbColor rgb="FF008080"/>
      <rgbColor rgb="FF0000FF"/>
      <rgbColor rgb="FF00CCFF"/>
      <rgbColor rgb="FFD7EAF9"/>
      <rgbColor rgb="FFE4EEEA"/>
      <rgbColor rgb="FFFFF3C4"/>
      <rgbColor rgb="FFF1F1F1"/>
      <rgbColor rgb="FFFBE3E2"/>
      <rgbColor rgb="FFFDEBD5"/>
      <rgbColor rgb="FFFBE0DE"/>
      <rgbColor rgb="FF2B5CB8"/>
      <rgbColor rgb="FF33CCCC"/>
      <rgbColor rgb="FF99CC00"/>
      <rgbColor rgb="FFFFCC00"/>
      <rgbColor rgb="FFFF9900"/>
      <rgbColor rgb="FFFF6600"/>
      <rgbColor rgb="FF6B7C77"/>
      <rgbColor rgb="FF969696"/>
      <rgbColor rgb="FF003366"/>
      <rgbColor rgb="FF339966"/>
      <rgbColor rgb="FF13241F"/>
      <rgbColor rgb="FF333300"/>
      <rgbColor rgb="FFB55A0B"/>
      <rgbColor rgb="FFD24B46"/>
      <rgbColor rgb="FF4B3796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AK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1" topLeftCell="D12" activePane="bottomRight" state="frozen"/>
      <selection pane="topLeft" activeCell="A1" activeCellId="0" sqref="A1"/>
      <selection pane="topRight" activeCell="D1" activeCellId="0" sqref="D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3" min="3" style="1" width="17"/>
    <col collapsed="false" customWidth="true" hidden="false" outlineLevel="0" max="34" min="4" style="1" width="4.2"/>
    <col collapsed="false" customWidth="true" hidden="false" outlineLevel="0" max="37" min="35" style="1" width="8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5" customFormat="false" ht="15" hidden="false" customHeight="false" outlineLevel="0" collapsed="false">
      <c r="B5" s="4" t="s">
        <v>2</v>
      </c>
      <c r="C5" s="5" t="n">
        <v>46327</v>
      </c>
      <c r="E5" s="6" t="s">
        <v>3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7" customFormat="false" ht="15" hidden="false" customHeight="false" outlineLevel="0" collapsed="false">
      <c r="B7" s="7" t="s">
        <v>4</v>
      </c>
    </row>
    <row r="8" customFormat="false" ht="15" hidden="false" customHeight="false" outlineLevel="0" collapsed="false">
      <c r="D8" s="8" t="s">
        <v>5</v>
      </c>
      <c r="E8" s="9" t="s">
        <v>6</v>
      </c>
      <c r="F8" s="9"/>
      <c r="G8" s="9"/>
      <c r="H8" s="10" t="s">
        <v>7</v>
      </c>
      <c r="I8" s="9" t="s">
        <v>8</v>
      </c>
      <c r="J8" s="9"/>
      <c r="K8" s="9"/>
      <c r="L8" s="11" t="s">
        <v>9</v>
      </c>
      <c r="M8" s="9" t="s">
        <v>10</v>
      </c>
      <c r="N8" s="9"/>
      <c r="O8" s="9"/>
      <c r="P8" s="12" t="s">
        <v>11</v>
      </c>
      <c r="Q8" s="9" t="s">
        <v>12</v>
      </c>
      <c r="R8" s="9"/>
      <c r="S8" s="9"/>
      <c r="T8" s="13" t="s">
        <v>13</v>
      </c>
      <c r="U8" s="9" t="s">
        <v>14</v>
      </c>
      <c r="V8" s="9"/>
      <c r="W8" s="9"/>
      <c r="X8" s="14" t="s">
        <v>15</v>
      </c>
      <c r="Y8" s="9" t="s">
        <v>16</v>
      </c>
      <c r="Z8" s="9"/>
      <c r="AA8" s="9"/>
      <c r="AB8" s="15" t="s">
        <v>17</v>
      </c>
      <c r="AC8" s="9" t="s">
        <v>18</v>
      </c>
      <c r="AD8" s="9"/>
      <c r="AE8" s="9"/>
    </row>
    <row r="9" customFormat="false" ht="15" hidden="false" customHeight="false" outlineLevel="0" collapsed="false">
      <c r="B9" s="16" t="s">
        <v>19</v>
      </c>
      <c r="C9" s="17" t="n">
        <v>8</v>
      </c>
    </row>
    <row r="10" customFormat="false" ht="18" hidden="false" customHeight="true" outlineLevel="0" collapsed="false">
      <c r="B10" s="18" t="s">
        <v>20</v>
      </c>
      <c r="C10" s="18" t="s">
        <v>21</v>
      </c>
      <c r="D10" s="19" t="n">
        <f aca="false">IF(MONTH($C$5+0)=MONTH($C$5),DAY($C$5+0),"")</f>
        <v>1</v>
      </c>
      <c r="E10" s="19" t="n">
        <f aca="false">IF(MONTH($C$5+1)=MONTH($C$5),DAY($C$5+1),"")</f>
        <v>2</v>
      </c>
      <c r="F10" s="19" t="n">
        <f aca="false">IF(MONTH($C$5+2)=MONTH($C$5),DAY($C$5+2),"")</f>
        <v>3</v>
      </c>
      <c r="G10" s="19" t="n">
        <f aca="false">IF(MONTH($C$5+3)=MONTH($C$5),DAY($C$5+3),"")</f>
        <v>4</v>
      </c>
      <c r="H10" s="19" t="n">
        <f aca="false">IF(MONTH($C$5+4)=MONTH($C$5),DAY($C$5+4),"")</f>
        <v>5</v>
      </c>
      <c r="I10" s="19" t="n">
        <f aca="false">IF(MONTH($C$5+5)=MONTH($C$5),DAY($C$5+5),"")</f>
        <v>6</v>
      </c>
      <c r="J10" s="19" t="n">
        <f aca="false">IF(MONTH($C$5+6)=MONTH($C$5),DAY($C$5+6),"")</f>
        <v>7</v>
      </c>
      <c r="K10" s="19" t="n">
        <f aca="false">IF(MONTH($C$5+7)=MONTH($C$5),DAY($C$5+7),"")</f>
        <v>8</v>
      </c>
      <c r="L10" s="19" t="n">
        <f aca="false">IF(MONTH($C$5+8)=MONTH($C$5),DAY($C$5+8),"")</f>
        <v>9</v>
      </c>
      <c r="M10" s="19" t="n">
        <f aca="false">IF(MONTH($C$5+9)=MONTH($C$5),DAY($C$5+9),"")</f>
        <v>10</v>
      </c>
      <c r="N10" s="19" t="n">
        <f aca="false">IF(MONTH($C$5+10)=MONTH($C$5),DAY($C$5+10),"")</f>
        <v>11</v>
      </c>
      <c r="O10" s="19" t="n">
        <f aca="false">IF(MONTH($C$5+11)=MONTH($C$5),DAY($C$5+11),"")</f>
        <v>12</v>
      </c>
      <c r="P10" s="19" t="n">
        <f aca="false">IF(MONTH($C$5+12)=MONTH($C$5),DAY($C$5+12),"")</f>
        <v>13</v>
      </c>
      <c r="Q10" s="19" t="n">
        <f aca="false">IF(MONTH($C$5+13)=MONTH($C$5),DAY($C$5+13),"")</f>
        <v>14</v>
      </c>
      <c r="R10" s="19" t="n">
        <f aca="false">IF(MONTH($C$5+14)=MONTH($C$5),DAY($C$5+14),"")</f>
        <v>15</v>
      </c>
      <c r="S10" s="19" t="n">
        <f aca="false">IF(MONTH($C$5+15)=MONTH($C$5),DAY($C$5+15),"")</f>
        <v>16</v>
      </c>
      <c r="T10" s="19" t="n">
        <f aca="false">IF(MONTH($C$5+16)=MONTH($C$5),DAY($C$5+16),"")</f>
        <v>17</v>
      </c>
      <c r="U10" s="19" t="n">
        <f aca="false">IF(MONTH($C$5+17)=MONTH($C$5),DAY($C$5+17),"")</f>
        <v>18</v>
      </c>
      <c r="V10" s="19" t="n">
        <f aca="false">IF(MONTH($C$5+18)=MONTH($C$5),DAY($C$5+18),"")</f>
        <v>19</v>
      </c>
      <c r="W10" s="19" t="n">
        <f aca="false">IF(MONTH($C$5+19)=MONTH($C$5),DAY($C$5+19),"")</f>
        <v>20</v>
      </c>
      <c r="X10" s="19" t="n">
        <f aca="false">IF(MONTH($C$5+20)=MONTH($C$5),DAY($C$5+20),"")</f>
        <v>21</v>
      </c>
      <c r="Y10" s="19" t="n">
        <f aca="false">IF(MONTH($C$5+21)=MONTH($C$5),DAY($C$5+21),"")</f>
        <v>22</v>
      </c>
      <c r="Z10" s="19" t="n">
        <f aca="false">IF(MONTH($C$5+22)=MONTH($C$5),DAY($C$5+22),"")</f>
        <v>23</v>
      </c>
      <c r="AA10" s="19" t="n">
        <f aca="false">IF(MONTH($C$5+23)=MONTH($C$5),DAY($C$5+23),"")</f>
        <v>24</v>
      </c>
      <c r="AB10" s="19" t="n">
        <f aca="false">IF(MONTH($C$5+24)=MONTH($C$5),DAY($C$5+24),"")</f>
        <v>25</v>
      </c>
      <c r="AC10" s="19" t="n">
        <f aca="false">IF(MONTH($C$5+25)=MONTH($C$5),DAY($C$5+25),"")</f>
        <v>26</v>
      </c>
      <c r="AD10" s="19" t="n">
        <f aca="false">IF(MONTH($C$5+26)=MONTH($C$5),DAY($C$5+26),"")</f>
        <v>27</v>
      </c>
      <c r="AE10" s="19" t="n">
        <f aca="false">IF(MONTH($C$5+27)=MONTH($C$5),DAY($C$5+27),"")</f>
        <v>28</v>
      </c>
      <c r="AF10" s="19" t="n">
        <f aca="false">IF(MONTH($C$5+28)=MONTH($C$5),DAY($C$5+28),"")</f>
        <v>29</v>
      </c>
      <c r="AG10" s="19" t="n">
        <f aca="false">IF(MONTH($C$5+29)=MONTH($C$5),DAY($C$5+29),"")</f>
        <v>30</v>
      </c>
      <c r="AH10" s="19" t="str">
        <f aca="false">IF(MONTH($C$5+30)=MONTH($C$5),DAY($C$5+30),"")</f>
        <v/>
      </c>
      <c r="AI10" s="20" t="s">
        <v>22</v>
      </c>
      <c r="AJ10" s="20" t="s">
        <v>23</v>
      </c>
      <c r="AK10" s="20" t="s">
        <v>24</v>
      </c>
    </row>
    <row r="11" customFormat="false" ht="15" hidden="false" customHeight="false" outlineLevel="0" collapsed="false">
      <c r="B11" s="18"/>
      <c r="C11" s="18"/>
      <c r="D11" s="19" t="str">
        <f aca="false">IF(D10="","",CHOOSE(WEEKDAY($C$5+0),"D","S","T","Q","Q","S","S"))</f>
        <v>D</v>
      </c>
      <c r="E11" s="19" t="str">
        <f aca="false">IF(E10="","",CHOOSE(WEEKDAY($C$5+1),"D","S","T","Q","Q","S","S"))</f>
        <v>S</v>
      </c>
      <c r="F11" s="19" t="str">
        <f aca="false">IF(F10="","",CHOOSE(WEEKDAY($C$5+2),"D","S","T","Q","Q","S","S"))</f>
        <v>T</v>
      </c>
      <c r="G11" s="19" t="str">
        <f aca="false">IF(G10="","",CHOOSE(WEEKDAY($C$5+3),"D","S","T","Q","Q","S","S"))</f>
        <v>Q</v>
      </c>
      <c r="H11" s="19" t="str">
        <f aca="false">IF(H10="","",CHOOSE(WEEKDAY($C$5+4),"D","S","T","Q","Q","S","S"))</f>
        <v>Q</v>
      </c>
      <c r="I11" s="19" t="str">
        <f aca="false">IF(I10="","",CHOOSE(WEEKDAY($C$5+5),"D","S","T","Q","Q","S","S"))</f>
        <v>S</v>
      </c>
      <c r="J11" s="19" t="str">
        <f aca="false">IF(J10="","",CHOOSE(WEEKDAY($C$5+6),"D","S","T","Q","Q","S","S"))</f>
        <v>S</v>
      </c>
      <c r="K11" s="19" t="str">
        <f aca="false">IF(K10="","",CHOOSE(WEEKDAY($C$5+7),"D","S","T","Q","Q","S","S"))</f>
        <v>D</v>
      </c>
      <c r="L11" s="19" t="str">
        <f aca="false">IF(L10="","",CHOOSE(WEEKDAY($C$5+8),"D","S","T","Q","Q","S","S"))</f>
        <v>S</v>
      </c>
      <c r="M11" s="19" t="str">
        <f aca="false">IF(M10="","",CHOOSE(WEEKDAY($C$5+9),"D","S","T","Q","Q","S","S"))</f>
        <v>T</v>
      </c>
      <c r="N11" s="19" t="str">
        <f aca="false">IF(N10="","",CHOOSE(WEEKDAY($C$5+10),"D","S","T","Q","Q","S","S"))</f>
        <v>Q</v>
      </c>
      <c r="O11" s="19" t="str">
        <f aca="false">IF(O10="","",CHOOSE(WEEKDAY($C$5+11),"D","S","T","Q","Q","S","S"))</f>
        <v>Q</v>
      </c>
      <c r="P11" s="19" t="str">
        <f aca="false">IF(P10="","",CHOOSE(WEEKDAY($C$5+12),"D","S","T","Q","Q","S","S"))</f>
        <v>S</v>
      </c>
      <c r="Q11" s="19" t="str">
        <f aca="false">IF(Q10="","",CHOOSE(WEEKDAY($C$5+13),"D","S","T","Q","Q","S","S"))</f>
        <v>S</v>
      </c>
      <c r="R11" s="19" t="str">
        <f aca="false">IF(R10="","",CHOOSE(WEEKDAY($C$5+14),"D","S","T","Q","Q","S","S"))</f>
        <v>D</v>
      </c>
      <c r="S11" s="19" t="str">
        <f aca="false">IF(S10="","",CHOOSE(WEEKDAY($C$5+15),"D","S","T","Q","Q","S","S"))</f>
        <v>S</v>
      </c>
      <c r="T11" s="19" t="str">
        <f aca="false">IF(T10="","",CHOOSE(WEEKDAY($C$5+16),"D","S","T","Q","Q","S","S"))</f>
        <v>T</v>
      </c>
      <c r="U11" s="19" t="str">
        <f aca="false">IF(U10="","",CHOOSE(WEEKDAY($C$5+17),"D","S","T","Q","Q","S","S"))</f>
        <v>Q</v>
      </c>
      <c r="V11" s="19" t="str">
        <f aca="false">IF(V10="","",CHOOSE(WEEKDAY($C$5+18),"D","S","T","Q","Q","S","S"))</f>
        <v>Q</v>
      </c>
      <c r="W11" s="19" t="str">
        <f aca="false">IF(W10="","",CHOOSE(WEEKDAY($C$5+19),"D","S","T","Q","Q","S","S"))</f>
        <v>S</v>
      </c>
      <c r="X11" s="19" t="str">
        <f aca="false">IF(X10="","",CHOOSE(WEEKDAY($C$5+20),"D","S","T","Q","Q","S","S"))</f>
        <v>S</v>
      </c>
      <c r="Y11" s="19" t="str">
        <f aca="false">IF(Y10="","",CHOOSE(WEEKDAY($C$5+21),"D","S","T","Q","Q","S","S"))</f>
        <v>D</v>
      </c>
      <c r="Z11" s="19" t="str">
        <f aca="false">IF(Z10="","",CHOOSE(WEEKDAY($C$5+22),"D","S","T","Q","Q","S","S"))</f>
        <v>S</v>
      </c>
      <c r="AA11" s="19" t="str">
        <f aca="false">IF(AA10="","",CHOOSE(WEEKDAY($C$5+23),"D","S","T","Q","Q","S","S"))</f>
        <v>T</v>
      </c>
      <c r="AB11" s="19" t="str">
        <f aca="false">IF(AB10="","",CHOOSE(WEEKDAY($C$5+24),"D","S","T","Q","Q","S","S"))</f>
        <v>Q</v>
      </c>
      <c r="AC11" s="19" t="str">
        <f aca="false">IF(AC10="","",CHOOSE(WEEKDAY($C$5+25),"D","S","T","Q","Q","S","S"))</f>
        <v>Q</v>
      </c>
      <c r="AD11" s="19" t="str">
        <f aca="false">IF(AD10="","",CHOOSE(WEEKDAY($C$5+26),"D","S","T","Q","Q","S","S"))</f>
        <v>S</v>
      </c>
      <c r="AE11" s="19" t="str">
        <f aca="false">IF(AE10="","",CHOOSE(WEEKDAY($C$5+27),"D","S","T","Q","Q","S","S"))</f>
        <v>S</v>
      </c>
      <c r="AF11" s="19" t="str">
        <f aca="false">IF(AF10="","",CHOOSE(WEEKDAY($C$5+28),"D","S","T","Q","Q","S","S"))</f>
        <v>D</v>
      </c>
      <c r="AG11" s="19" t="str">
        <f aca="false">IF(AG10="","",CHOOSE(WEEKDAY($C$5+29),"D","S","T","Q","Q","S","S"))</f>
        <v>S</v>
      </c>
      <c r="AH11" s="19" t="str">
        <f aca="false">IF(AH10="","",CHOOSE(WEEKDAY($C$5+30),"D","S","T","Q","Q","S","S"))</f>
        <v/>
      </c>
      <c r="AI11" s="20"/>
      <c r="AJ11" s="20"/>
      <c r="AK11" s="20"/>
    </row>
    <row r="12" customFormat="false" ht="15" hidden="false" customHeight="false" outlineLevel="0" collapsed="false">
      <c r="B12" s="21" t="s">
        <v>25</v>
      </c>
      <c r="C12" s="22" t="s">
        <v>26</v>
      </c>
      <c r="D12" s="23" t="s">
        <v>13</v>
      </c>
      <c r="E12" s="23" t="s">
        <v>5</v>
      </c>
      <c r="F12" s="23" t="s">
        <v>5</v>
      </c>
      <c r="G12" s="23" t="s">
        <v>5</v>
      </c>
      <c r="H12" s="23" t="s">
        <v>5</v>
      </c>
      <c r="I12" s="23" t="s">
        <v>5</v>
      </c>
      <c r="J12" s="23" t="s">
        <v>5</v>
      </c>
      <c r="K12" s="23" t="s">
        <v>13</v>
      </c>
      <c r="L12" s="23" t="s">
        <v>5</v>
      </c>
      <c r="M12" s="23" t="s">
        <v>5</v>
      </c>
      <c r="N12" s="23" t="s">
        <v>5</v>
      </c>
      <c r="O12" s="23" t="s">
        <v>5</v>
      </c>
      <c r="P12" s="23" t="s">
        <v>5</v>
      </c>
      <c r="Q12" s="23" t="s">
        <v>5</v>
      </c>
      <c r="R12" s="23" t="s">
        <v>13</v>
      </c>
      <c r="S12" s="23" t="s">
        <v>5</v>
      </c>
      <c r="T12" s="23" t="s">
        <v>5</v>
      </c>
      <c r="U12" s="23" t="s">
        <v>5</v>
      </c>
      <c r="V12" s="23" t="s">
        <v>5</v>
      </c>
      <c r="W12" s="23" t="s">
        <v>5</v>
      </c>
      <c r="X12" s="23" t="s">
        <v>5</v>
      </c>
      <c r="Y12" s="23" t="s">
        <v>13</v>
      </c>
      <c r="Z12" s="23" t="s">
        <v>5</v>
      </c>
      <c r="AA12" s="23" t="s">
        <v>5</v>
      </c>
      <c r="AB12" s="23" t="s">
        <v>5</v>
      </c>
      <c r="AC12" s="23" t="s">
        <v>5</v>
      </c>
      <c r="AD12" s="23" t="s">
        <v>5</v>
      </c>
      <c r="AE12" s="23" t="s">
        <v>5</v>
      </c>
      <c r="AF12" s="23" t="s">
        <v>13</v>
      </c>
      <c r="AG12" s="23" t="s">
        <v>5</v>
      </c>
      <c r="AH12" s="23"/>
      <c r="AI12" s="24" t="n">
        <f aca="false">IF(B12="","",COUNTIF(D12:AH12,"M")+COUNTIF(D12:AH12,"T")+COUNTIF(D12:AH12,"N")+COUNTIF(D12:AH12,"I"))</f>
        <v>25</v>
      </c>
      <c r="AJ12" s="24" t="n">
        <f aca="false">IF(B12="","",COUNTIF(D12:AH12,"F"))</f>
        <v>5</v>
      </c>
      <c r="AK12" s="24" t="n">
        <f aca="false">IF(B12="","",AI12*$C$9)</f>
        <v>200</v>
      </c>
    </row>
    <row r="13" customFormat="false" ht="15" hidden="false" customHeight="false" outlineLevel="0" collapsed="false">
      <c r="B13" s="21" t="s">
        <v>27</v>
      </c>
      <c r="C13" s="22" t="s">
        <v>28</v>
      </c>
      <c r="D13" s="23" t="s">
        <v>7</v>
      </c>
      <c r="E13" s="23" t="s">
        <v>13</v>
      </c>
      <c r="F13" s="23" t="s">
        <v>7</v>
      </c>
      <c r="G13" s="23" t="s">
        <v>7</v>
      </c>
      <c r="H13" s="23" t="s">
        <v>7</v>
      </c>
      <c r="I13" s="23" t="s">
        <v>7</v>
      </c>
      <c r="J13" s="23" t="s">
        <v>7</v>
      </c>
      <c r="K13" s="23" t="s">
        <v>7</v>
      </c>
      <c r="L13" s="23" t="s">
        <v>13</v>
      </c>
      <c r="M13" s="23" t="s">
        <v>7</v>
      </c>
      <c r="N13" s="23" t="s">
        <v>7</v>
      </c>
      <c r="O13" s="23" t="s">
        <v>7</v>
      </c>
      <c r="P13" s="23" t="s">
        <v>7</v>
      </c>
      <c r="Q13" s="23" t="s">
        <v>7</v>
      </c>
      <c r="R13" s="23" t="s">
        <v>7</v>
      </c>
      <c r="S13" s="23" t="s">
        <v>13</v>
      </c>
      <c r="T13" s="23" t="s">
        <v>7</v>
      </c>
      <c r="U13" s="23" t="s">
        <v>7</v>
      </c>
      <c r="V13" s="23" t="s">
        <v>7</v>
      </c>
      <c r="W13" s="23" t="s">
        <v>7</v>
      </c>
      <c r="X13" s="23" t="s">
        <v>7</v>
      </c>
      <c r="Y13" s="23" t="s">
        <v>7</v>
      </c>
      <c r="Z13" s="23" t="s">
        <v>13</v>
      </c>
      <c r="AA13" s="23" t="s">
        <v>7</v>
      </c>
      <c r="AB13" s="23" t="s">
        <v>7</v>
      </c>
      <c r="AC13" s="23" t="s">
        <v>7</v>
      </c>
      <c r="AD13" s="23" t="s">
        <v>7</v>
      </c>
      <c r="AE13" s="23" t="s">
        <v>7</v>
      </c>
      <c r="AF13" s="23" t="s">
        <v>7</v>
      </c>
      <c r="AG13" s="23" t="s">
        <v>13</v>
      </c>
      <c r="AH13" s="23"/>
      <c r="AI13" s="24" t="n">
        <f aca="false">IF(B13="","",COUNTIF(D13:AH13,"M")+COUNTIF(D13:AH13,"T")+COUNTIF(D13:AH13,"N")+COUNTIF(D13:AH13,"I"))</f>
        <v>25</v>
      </c>
      <c r="AJ13" s="24" t="n">
        <f aca="false">IF(B13="","",COUNTIF(D13:AH13,"F"))</f>
        <v>5</v>
      </c>
      <c r="AK13" s="24" t="n">
        <f aca="false">IF(B13="","",AI13*$C$9)</f>
        <v>200</v>
      </c>
    </row>
    <row r="14" customFormat="false" ht="15" hidden="false" customHeight="false" outlineLevel="0" collapsed="false">
      <c r="B14" s="21" t="s">
        <v>29</v>
      </c>
      <c r="C14" s="22" t="s">
        <v>30</v>
      </c>
      <c r="D14" s="23" t="s">
        <v>5</v>
      </c>
      <c r="E14" s="23" t="s">
        <v>5</v>
      </c>
      <c r="F14" s="23" t="s">
        <v>13</v>
      </c>
      <c r="G14" s="23" t="s">
        <v>5</v>
      </c>
      <c r="H14" s="23" t="s">
        <v>5</v>
      </c>
      <c r="I14" s="23" t="s">
        <v>5</v>
      </c>
      <c r="J14" s="23" t="s">
        <v>5</v>
      </c>
      <c r="K14" s="23" t="s">
        <v>5</v>
      </c>
      <c r="L14" s="23" t="s">
        <v>5</v>
      </c>
      <c r="M14" s="23" t="s">
        <v>13</v>
      </c>
      <c r="N14" s="23" t="s">
        <v>5</v>
      </c>
      <c r="O14" s="23" t="s">
        <v>5</v>
      </c>
      <c r="P14" s="23" t="s">
        <v>5</v>
      </c>
      <c r="Q14" s="23" t="s">
        <v>5</v>
      </c>
      <c r="R14" s="23" t="s">
        <v>5</v>
      </c>
      <c r="S14" s="23" t="s">
        <v>5</v>
      </c>
      <c r="T14" s="23" t="s">
        <v>13</v>
      </c>
      <c r="U14" s="23" t="s">
        <v>5</v>
      </c>
      <c r="V14" s="23" t="s">
        <v>5</v>
      </c>
      <c r="W14" s="23" t="s">
        <v>5</v>
      </c>
      <c r="X14" s="23" t="s">
        <v>5</v>
      </c>
      <c r="Y14" s="23" t="s">
        <v>5</v>
      </c>
      <c r="Z14" s="23" t="s">
        <v>5</v>
      </c>
      <c r="AA14" s="23" t="s">
        <v>13</v>
      </c>
      <c r="AB14" s="23" t="s">
        <v>5</v>
      </c>
      <c r="AC14" s="23" t="s">
        <v>5</v>
      </c>
      <c r="AD14" s="23" t="s">
        <v>5</v>
      </c>
      <c r="AE14" s="23" t="s">
        <v>5</v>
      </c>
      <c r="AF14" s="23" t="s">
        <v>5</v>
      </c>
      <c r="AG14" s="23" t="s">
        <v>5</v>
      </c>
      <c r="AH14" s="23"/>
      <c r="AI14" s="24" t="n">
        <f aca="false">IF(B14="","",COUNTIF(D14:AH14,"M")+COUNTIF(D14:AH14,"T")+COUNTIF(D14:AH14,"N")+COUNTIF(D14:AH14,"I"))</f>
        <v>26</v>
      </c>
      <c r="AJ14" s="24" t="n">
        <f aca="false">IF(B14="","",COUNTIF(D14:AH14,"F"))</f>
        <v>4</v>
      </c>
      <c r="AK14" s="24" t="n">
        <f aca="false">IF(B14="","",AI14*$C$9)</f>
        <v>208</v>
      </c>
    </row>
    <row r="15" customFormat="false" ht="15" hidden="false" customHeight="false" outlineLevel="0" collapsed="false">
      <c r="B15" s="21" t="s">
        <v>31</v>
      </c>
      <c r="C15" s="22" t="s">
        <v>32</v>
      </c>
      <c r="D15" s="23" t="s">
        <v>7</v>
      </c>
      <c r="E15" s="23" t="s">
        <v>7</v>
      </c>
      <c r="F15" s="23" t="s">
        <v>7</v>
      </c>
      <c r="G15" s="23" t="s">
        <v>13</v>
      </c>
      <c r="H15" s="23" t="s">
        <v>7</v>
      </c>
      <c r="I15" s="23" t="s">
        <v>7</v>
      </c>
      <c r="J15" s="23" t="s">
        <v>7</v>
      </c>
      <c r="K15" s="23" t="s">
        <v>7</v>
      </c>
      <c r="L15" s="23" t="s">
        <v>7</v>
      </c>
      <c r="M15" s="23" t="s">
        <v>17</v>
      </c>
      <c r="N15" s="23" t="s">
        <v>17</v>
      </c>
      <c r="O15" s="23" t="s">
        <v>7</v>
      </c>
      <c r="P15" s="23" t="s">
        <v>7</v>
      </c>
      <c r="Q15" s="23" t="s">
        <v>7</v>
      </c>
      <c r="R15" s="23" t="s">
        <v>7</v>
      </c>
      <c r="S15" s="23" t="s">
        <v>7</v>
      </c>
      <c r="T15" s="23" t="s">
        <v>7</v>
      </c>
      <c r="U15" s="23" t="s">
        <v>13</v>
      </c>
      <c r="V15" s="23" t="s">
        <v>7</v>
      </c>
      <c r="W15" s="23" t="s">
        <v>7</v>
      </c>
      <c r="X15" s="23" t="s">
        <v>7</v>
      </c>
      <c r="Y15" s="23" t="s">
        <v>7</v>
      </c>
      <c r="Z15" s="23" t="s">
        <v>7</v>
      </c>
      <c r="AA15" s="23" t="s">
        <v>7</v>
      </c>
      <c r="AB15" s="23" t="s">
        <v>13</v>
      </c>
      <c r="AC15" s="23" t="s">
        <v>7</v>
      </c>
      <c r="AD15" s="23" t="s">
        <v>7</v>
      </c>
      <c r="AE15" s="23" t="s">
        <v>7</v>
      </c>
      <c r="AF15" s="23" t="s">
        <v>7</v>
      </c>
      <c r="AG15" s="23" t="s">
        <v>7</v>
      </c>
      <c r="AH15" s="23"/>
      <c r="AI15" s="24" t="n">
        <f aca="false">IF(B15="","",COUNTIF(D15:AH15,"M")+COUNTIF(D15:AH15,"T")+COUNTIF(D15:AH15,"N")+COUNTIF(D15:AH15,"I"))</f>
        <v>25</v>
      </c>
      <c r="AJ15" s="24" t="n">
        <f aca="false">IF(B15="","",COUNTIF(D15:AH15,"F"))</f>
        <v>3</v>
      </c>
      <c r="AK15" s="24" t="n">
        <f aca="false">IF(B15="","",AI15*$C$9)</f>
        <v>200</v>
      </c>
    </row>
    <row r="16" customFormat="false" ht="15" hidden="false" customHeight="false" outlineLevel="0" collapsed="false">
      <c r="B16" s="21" t="s">
        <v>33</v>
      </c>
      <c r="C16" s="22" t="s">
        <v>26</v>
      </c>
      <c r="D16" s="23" t="s">
        <v>5</v>
      </c>
      <c r="E16" s="23" t="s">
        <v>5</v>
      </c>
      <c r="F16" s="23" t="s">
        <v>5</v>
      </c>
      <c r="G16" s="23" t="s">
        <v>5</v>
      </c>
      <c r="H16" s="23" t="s">
        <v>13</v>
      </c>
      <c r="I16" s="23" t="s">
        <v>5</v>
      </c>
      <c r="J16" s="23" t="s">
        <v>5</v>
      </c>
      <c r="K16" s="23" t="s">
        <v>5</v>
      </c>
      <c r="L16" s="23" t="s">
        <v>5</v>
      </c>
      <c r="M16" s="23" t="s">
        <v>5</v>
      </c>
      <c r="N16" s="23" t="s">
        <v>5</v>
      </c>
      <c r="O16" s="23" t="s">
        <v>13</v>
      </c>
      <c r="P16" s="23" t="s">
        <v>5</v>
      </c>
      <c r="Q16" s="23" t="s">
        <v>5</v>
      </c>
      <c r="R16" s="23" t="s">
        <v>5</v>
      </c>
      <c r="S16" s="23" t="s">
        <v>5</v>
      </c>
      <c r="T16" s="23" t="s">
        <v>5</v>
      </c>
      <c r="U16" s="23" t="s">
        <v>5</v>
      </c>
      <c r="V16" s="23" t="s">
        <v>13</v>
      </c>
      <c r="W16" s="23" t="s">
        <v>5</v>
      </c>
      <c r="X16" s="23" t="s">
        <v>5</v>
      </c>
      <c r="Y16" s="23" t="s">
        <v>5</v>
      </c>
      <c r="Z16" s="23" t="s">
        <v>5</v>
      </c>
      <c r="AA16" s="23" t="s">
        <v>5</v>
      </c>
      <c r="AB16" s="23" t="s">
        <v>5</v>
      </c>
      <c r="AC16" s="23" t="s">
        <v>13</v>
      </c>
      <c r="AD16" s="23" t="s">
        <v>5</v>
      </c>
      <c r="AE16" s="23" t="s">
        <v>5</v>
      </c>
      <c r="AF16" s="23" t="s">
        <v>5</v>
      </c>
      <c r="AG16" s="23" t="s">
        <v>5</v>
      </c>
      <c r="AH16" s="23"/>
      <c r="AI16" s="24" t="n">
        <f aca="false">IF(B16="","",COUNTIF(D16:AH16,"M")+COUNTIF(D16:AH16,"T")+COUNTIF(D16:AH16,"N")+COUNTIF(D16:AH16,"I"))</f>
        <v>26</v>
      </c>
      <c r="AJ16" s="24" t="n">
        <f aca="false">IF(B16="","",COUNTIF(D16:AH16,"F"))</f>
        <v>4</v>
      </c>
      <c r="AK16" s="24" t="n">
        <f aca="false">IF(B16="","",AI16*$C$9)</f>
        <v>208</v>
      </c>
    </row>
    <row r="17" customFormat="false" ht="15" hidden="false" customHeight="false" outlineLevel="0" collapsed="false">
      <c r="B17" s="21" t="s">
        <v>34</v>
      </c>
      <c r="C17" s="22" t="s">
        <v>28</v>
      </c>
      <c r="D17" s="23" t="s">
        <v>7</v>
      </c>
      <c r="E17" s="23" t="s">
        <v>7</v>
      </c>
      <c r="F17" s="23" t="s">
        <v>7</v>
      </c>
      <c r="G17" s="23" t="s">
        <v>7</v>
      </c>
      <c r="H17" s="23" t="s">
        <v>7</v>
      </c>
      <c r="I17" s="23" t="s">
        <v>13</v>
      </c>
      <c r="J17" s="23" t="s">
        <v>7</v>
      </c>
      <c r="K17" s="23" t="s">
        <v>7</v>
      </c>
      <c r="L17" s="23" t="s">
        <v>7</v>
      </c>
      <c r="M17" s="23" t="s">
        <v>7</v>
      </c>
      <c r="N17" s="23" t="s">
        <v>7</v>
      </c>
      <c r="O17" s="23" t="s">
        <v>7</v>
      </c>
      <c r="P17" s="23" t="s">
        <v>13</v>
      </c>
      <c r="Q17" s="23" t="s">
        <v>7</v>
      </c>
      <c r="R17" s="23" t="s">
        <v>7</v>
      </c>
      <c r="S17" s="23" t="s">
        <v>7</v>
      </c>
      <c r="T17" s="23" t="s">
        <v>15</v>
      </c>
      <c r="U17" s="23" t="s">
        <v>15</v>
      </c>
      <c r="V17" s="23" t="s">
        <v>15</v>
      </c>
      <c r="W17" s="23" t="s">
        <v>15</v>
      </c>
      <c r="X17" s="23" t="s">
        <v>15</v>
      </c>
      <c r="Y17" s="23" t="s">
        <v>15</v>
      </c>
      <c r="Z17" s="23" t="s">
        <v>15</v>
      </c>
      <c r="AA17" s="23" t="s">
        <v>15</v>
      </c>
      <c r="AB17" s="23" t="s">
        <v>15</v>
      </c>
      <c r="AC17" s="23" t="s">
        <v>15</v>
      </c>
      <c r="AD17" s="23" t="s">
        <v>15</v>
      </c>
      <c r="AE17" s="23" t="s">
        <v>15</v>
      </c>
      <c r="AF17" s="23" t="s">
        <v>15</v>
      </c>
      <c r="AG17" s="23" t="s">
        <v>15</v>
      </c>
      <c r="AH17" s="23"/>
      <c r="AI17" s="24" t="n">
        <f aca="false">IF(B17="","",COUNTIF(D17:AH17,"M")+COUNTIF(D17:AH17,"T")+COUNTIF(D17:AH17,"N")+COUNTIF(D17:AH17,"I"))</f>
        <v>14</v>
      </c>
      <c r="AJ17" s="24" t="n">
        <f aca="false">IF(B17="","",COUNTIF(D17:AH17,"F"))</f>
        <v>2</v>
      </c>
      <c r="AK17" s="24" t="n">
        <f aca="false">IF(B17="","",AI17*$C$9)</f>
        <v>112</v>
      </c>
    </row>
    <row r="18" customFormat="false" ht="15" hidden="false" customHeight="false" outlineLevel="0" collapsed="false">
      <c r="B18" s="21" t="s">
        <v>35</v>
      </c>
      <c r="C18" s="22" t="s">
        <v>36</v>
      </c>
      <c r="D18" s="23" t="s">
        <v>5</v>
      </c>
      <c r="E18" s="23" t="s">
        <v>5</v>
      </c>
      <c r="F18" s="23" t="s">
        <v>5</v>
      </c>
      <c r="G18" s="23" t="s">
        <v>5</v>
      </c>
      <c r="H18" s="23" t="s">
        <v>5</v>
      </c>
      <c r="I18" s="23" t="s">
        <v>5</v>
      </c>
      <c r="J18" s="23" t="s">
        <v>13</v>
      </c>
      <c r="K18" s="23" t="s">
        <v>5</v>
      </c>
      <c r="L18" s="23" t="s">
        <v>5</v>
      </c>
      <c r="M18" s="23" t="s">
        <v>5</v>
      </c>
      <c r="N18" s="23" t="s">
        <v>5</v>
      </c>
      <c r="O18" s="23" t="s">
        <v>5</v>
      </c>
      <c r="P18" s="23" t="s">
        <v>5</v>
      </c>
      <c r="Q18" s="23" t="s">
        <v>13</v>
      </c>
      <c r="R18" s="23" t="s">
        <v>5</v>
      </c>
      <c r="S18" s="23" t="s">
        <v>5</v>
      </c>
      <c r="T18" s="23" t="s">
        <v>5</v>
      </c>
      <c r="U18" s="23" t="s">
        <v>5</v>
      </c>
      <c r="V18" s="23" t="s">
        <v>5</v>
      </c>
      <c r="W18" s="23" t="s">
        <v>5</v>
      </c>
      <c r="X18" s="23" t="s">
        <v>13</v>
      </c>
      <c r="Y18" s="23" t="s">
        <v>5</v>
      </c>
      <c r="Z18" s="23" t="s">
        <v>5</v>
      </c>
      <c r="AA18" s="23" t="s">
        <v>5</v>
      </c>
      <c r="AB18" s="23" t="s">
        <v>5</v>
      </c>
      <c r="AC18" s="23" t="s">
        <v>5</v>
      </c>
      <c r="AD18" s="23" t="s">
        <v>5</v>
      </c>
      <c r="AE18" s="23" t="s">
        <v>13</v>
      </c>
      <c r="AF18" s="23" t="s">
        <v>5</v>
      </c>
      <c r="AG18" s="23" t="s">
        <v>5</v>
      </c>
      <c r="AH18" s="23"/>
      <c r="AI18" s="24" t="n">
        <f aca="false">IF(B18="","",COUNTIF(D18:AH18,"M")+COUNTIF(D18:AH18,"T")+COUNTIF(D18:AH18,"N")+COUNTIF(D18:AH18,"I"))</f>
        <v>26</v>
      </c>
      <c r="AJ18" s="24" t="n">
        <f aca="false">IF(B18="","",COUNTIF(D18:AH18,"F"))</f>
        <v>4</v>
      </c>
      <c r="AK18" s="24" t="n">
        <f aca="false">IF(B18="","",AI18*$C$9)</f>
        <v>208</v>
      </c>
    </row>
    <row r="19" customFormat="false" ht="15" hidden="false" customHeight="false" outlineLevel="0" collapsed="false">
      <c r="B19" s="21" t="s">
        <v>37</v>
      </c>
      <c r="C19" s="22" t="s">
        <v>38</v>
      </c>
      <c r="D19" s="23" t="s">
        <v>13</v>
      </c>
      <c r="E19" s="23" t="s">
        <v>11</v>
      </c>
      <c r="F19" s="23" t="s">
        <v>11</v>
      </c>
      <c r="G19" s="23" t="s">
        <v>11</v>
      </c>
      <c r="H19" s="23" t="s">
        <v>11</v>
      </c>
      <c r="I19" s="23" t="s">
        <v>11</v>
      </c>
      <c r="J19" s="23" t="s">
        <v>11</v>
      </c>
      <c r="K19" s="23" t="s">
        <v>13</v>
      </c>
      <c r="L19" s="23" t="s">
        <v>11</v>
      </c>
      <c r="M19" s="23" t="s">
        <v>11</v>
      </c>
      <c r="N19" s="23" t="s">
        <v>11</v>
      </c>
      <c r="O19" s="23" t="s">
        <v>11</v>
      </c>
      <c r="P19" s="23" t="s">
        <v>11</v>
      </c>
      <c r="Q19" s="23" t="s">
        <v>11</v>
      </c>
      <c r="R19" s="23" t="s">
        <v>13</v>
      </c>
      <c r="S19" s="23" t="s">
        <v>11</v>
      </c>
      <c r="T19" s="23" t="s">
        <v>11</v>
      </c>
      <c r="U19" s="23" t="s">
        <v>11</v>
      </c>
      <c r="V19" s="23" t="s">
        <v>11</v>
      </c>
      <c r="W19" s="23" t="s">
        <v>11</v>
      </c>
      <c r="X19" s="23" t="s">
        <v>11</v>
      </c>
      <c r="Y19" s="23" t="s">
        <v>13</v>
      </c>
      <c r="Z19" s="23" t="s">
        <v>11</v>
      </c>
      <c r="AA19" s="23" t="s">
        <v>11</v>
      </c>
      <c r="AB19" s="23" t="s">
        <v>11</v>
      </c>
      <c r="AC19" s="23" t="s">
        <v>11</v>
      </c>
      <c r="AD19" s="23" t="s">
        <v>11</v>
      </c>
      <c r="AE19" s="23" t="s">
        <v>11</v>
      </c>
      <c r="AF19" s="23" t="s">
        <v>13</v>
      </c>
      <c r="AG19" s="23" t="s">
        <v>11</v>
      </c>
      <c r="AH19" s="23"/>
      <c r="AI19" s="24" t="n">
        <f aca="false">IF(B19="","",COUNTIF(D19:AH19,"M")+COUNTIF(D19:AH19,"T")+COUNTIF(D19:AH19,"N")+COUNTIF(D19:AH19,"I"))</f>
        <v>25</v>
      </c>
      <c r="AJ19" s="24" t="n">
        <f aca="false">IF(B19="","",COUNTIF(D19:AH19,"F"))</f>
        <v>5</v>
      </c>
      <c r="AK19" s="24" t="n">
        <f aca="false">IF(B19="","",AI19*$C$9)</f>
        <v>200</v>
      </c>
    </row>
    <row r="20" customFormat="false" ht="15" hidden="false" customHeight="false" outlineLevel="0" collapsed="false">
      <c r="B20" s="21"/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4" t="str">
        <f aca="false">IF(B20="","",COUNTIF(D20:AH20,"M")+COUNTIF(D20:AH20,"T")+COUNTIF(D20:AH20,"N")+COUNTIF(D20:AH20,"I"))</f>
        <v/>
      </c>
      <c r="AJ20" s="24" t="str">
        <f aca="false">IF(B20="","",COUNTIF(D20:AH20,"F"))</f>
        <v/>
      </c>
      <c r="AK20" s="24" t="str">
        <f aca="false">IF(B20="","",AI20*$C$9)</f>
        <v/>
      </c>
    </row>
    <row r="21" customFormat="false" ht="15" hidden="false" customHeight="false" outlineLevel="0" collapsed="false"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4" t="str">
        <f aca="false">IF(B21="","",COUNTIF(D21:AH21,"M")+COUNTIF(D21:AH21,"T")+COUNTIF(D21:AH21,"N")+COUNTIF(D21:AH21,"I"))</f>
        <v/>
      </c>
      <c r="AJ21" s="24" t="str">
        <f aca="false">IF(B21="","",COUNTIF(D21:AH21,"F"))</f>
        <v/>
      </c>
      <c r="AK21" s="24" t="str">
        <f aca="false">IF(B21="","",AI21*$C$9)</f>
        <v/>
      </c>
    </row>
    <row r="22" customFormat="false" ht="15" hidden="false" customHeight="false" outlineLevel="0" collapsed="false">
      <c r="B22" s="21"/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4" t="str">
        <f aca="false">IF(B22="","",COUNTIF(D22:AH22,"M")+COUNTIF(D22:AH22,"T")+COUNTIF(D22:AH22,"N")+COUNTIF(D22:AH22,"I"))</f>
        <v/>
      </c>
      <c r="AJ22" s="24" t="str">
        <f aca="false">IF(B22="","",COUNTIF(D22:AH22,"F"))</f>
        <v/>
      </c>
      <c r="AK22" s="24" t="str">
        <f aca="false">IF(B22="","",AI22*$C$9)</f>
        <v/>
      </c>
    </row>
    <row r="23" customFormat="false" ht="15" hidden="false" customHeight="false" outlineLevel="0" collapsed="false">
      <c r="B23" s="21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 t="str">
        <f aca="false">IF(B23="","",COUNTIF(D23:AH23,"M")+COUNTIF(D23:AH23,"T")+COUNTIF(D23:AH23,"N")+COUNTIF(D23:AH23,"I"))</f>
        <v/>
      </c>
      <c r="AJ23" s="24" t="str">
        <f aca="false">IF(B23="","",COUNTIF(D23:AH23,"F"))</f>
        <v/>
      </c>
      <c r="AK23" s="24" t="str">
        <f aca="false">IF(B23="","",AI23*$C$9)</f>
        <v/>
      </c>
    </row>
    <row r="24" customFormat="false" ht="15" hidden="false" customHeight="false" outlineLevel="0" collapsed="false">
      <c r="B24" s="21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4" t="str">
        <f aca="false">IF(B24="","",COUNTIF(D24:AH24,"M")+COUNTIF(D24:AH24,"T")+COUNTIF(D24:AH24,"N")+COUNTIF(D24:AH24,"I"))</f>
        <v/>
      </c>
      <c r="AJ24" s="24" t="str">
        <f aca="false">IF(B24="","",COUNTIF(D24:AH24,"F"))</f>
        <v/>
      </c>
      <c r="AK24" s="24" t="str">
        <f aca="false">IF(B24="","",AI24*$C$9)</f>
        <v/>
      </c>
    </row>
    <row r="25" customFormat="false" ht="15" hidden="false" customHeight="false" outlineLevel="0" collapsed="false">
      <c r="B25" s="21"/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4" t="str">
        <f aca="false">IF(B25="","",COUNTIF(D25:AH25,"M")+COUNTIF(D25:AH25,"T")+COUNTIF(D25:AH25,"N")+COUNTIF(D25:AH25,"I"))</f>
        <v/>
      </c>
      <c r="AJ25" s="24" t="str">
        <f aca="false">IF(B25="","",COUNTIF(D25:AH25,"F"))</f>
        <v/>
      </c>
      <c r="AK25" s="24" t="str">
        <f aca="false">IF(B25="","",AI25*$C$9)</f>
        <v/>
      </c>
    </row>
    <row r="26" customFormat="false" ht="15" hidden="false" customHeight="false" outlineLevel="0" collapsed="false">
      <c r="B26" s="2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4" t="str">
        <f aca="false">IF(B26="","",COUNTIF(D26:AH26,"M")+COUNTIF(D26:AH26,"T")+COUNTIF(D26:AH26,"N")+COUNTIF(D26:AH26,"I"))</f>
        <v/>
      </c>
      <c r="AJ26" s="24" t="str">
        <f aca="false">IF(B26="","",COUNTIF(D26:AH26,"F"))</f>
        <v/>
      </c>
      <c r="AK26" s="24" t="str">
        <f aca="false">IF(B26="","",AI26*$C$9)</f>
        <v/>
      </c>
    </row>
    <row r="27" customFormat="false" ht="15" hidden="false" customHeight="false" outlineLevel="0" collapsed="false"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4" t="str">
        <f aca="false">IF(B27="","",COUNTIF(D27:AH27,"M")+COUNTIF(D27:AH27,"T")+COUNTIF(D27:AH27,"N")+COUNTIF(D27:AH27,"I"))</f>
        <v/>
      </c>
      <c r="AJ27" s="24" t="str">
        <f aca="false">IF(B27="","",COUNTIF(D27:AH27,"F"))</f>
        <v/>
      </c>
      <c r="AK27" s="24" t="str">
        <f aca="false">IF(B27="","",AI27*$C$9)</f>
        <v/>
      </c>
    </row>
    <row r="28" customFormat="false" ht="15" hidden="false" customHeight="false" outlineLevel="0" collapsed="false">
      <c r="B28" s="21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4" t="str">
        <f aca="false">IF(B28="","",COUNTIF(D28:AH28,"M")+COUNTIF(D28:AH28,"T")+COUNTIF(D28:AH28,"N")+COUNTIF(D28:AH28,"I"))</f>
        <v/>
      </c>
      <c r="AJ28" s="24" t="str">
        <f aca="false">IF(B28="","",COUNTIF(D28:AH28,"F"))</f>
        <v/>
      </c>
      <c r="AK28" s="24" t="str">
        <f aca="false">IF(B28="","",AI28*$C$9)</f>
        <v/>
      </c>
    </row>
    <row r="29" customFormat="false" ht="15" hidden="false" customHeight="false" outlineLevel="0" collapsed="false">
      <c r="B29" s="21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4" t="str">
        <f aca="false">IF(B29="","",COUNTIF(D29:AH29,"M")+COUNTIF(D29:AH29,"T")+COUNTIF(D29:AH29,"N")+COUNTIF(D29:AH29,"I"))</f>
        <v/>
      </c>
      <c r="AJ29" s="24" t="str">
        <f aca="false">IF(B29="","",COUNTIF(D29:AH29,"F"))</f>
        <v/>
      </c>
      <c r="AK29" s="24" t="str">
        <f aca="false">IF(B29="","",AI29*$C$9)</f>
        <v/>
      </c>
    </row>
    <row r="30" customFormat="false" ht="15" hidden="false" customHeight="false" outlineLevel="0" collapsed="false">
      <c r="B30" s="21"/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4" t="str">
        <f aca="false">IF(B30="","",COUNTIF(D30:AH30,"M")+COUNTIF(D30:AH30,"T")+COUNTIF(D30:AH30,"N")+COUNTIF(D30:AH30,"I"))</f>
        <v/>
      </c>
      <c r="AJ30" s="24" t="str">
        <f aca="false">IF(B30="","",COUNTIF(D30:AH30,"F"))</f>
        <v/>
      </c>
      <c r="AK30" s="24" t="str">
        <f aca="false">IF(B30="","",AI30*$C$9)</f>
        <v/>
      </c>
    </row>
    <row r="31" customFormat="false" ht="15" hidden="false" customHeight="false" outlineLevel="0" collapsed="false">
      <c r="B31" s="21"/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 t="str">
        <f aca="false">IF(B31="","",COUNTIF(D31:AH31,"M")+COUNTIF(D31:AH31,"T")+COUNTIF(D31:AH31,"N")+COUNTIF(D31:AH31,"I"))</f>
        <v/>
      </c>
      <c r="AJ31" s="24" t="str">
        <f aca="false">IF(B31="","",COUNTIF(D31:AH31,"F"))</f>
        <v/>
      </c>
      <c r="AK31" s="24" t="str">
        <f aca="false">IF(B31="","",AI31*$C$9)</f>
        <v/>
      </c>
    </row>
    <row r="33" customFormat="false" ht="15" hidden="false" customHeight="false" outlineLevel="0" collapsed="false">
      <c r="B33" s="25" t="s">
        <v>39</v>
      </c>
    </row>
    <row r="34" customFormat="false" ht="15" hidden="false" customHeight="false" outlineLevel="0" collapsed="false">
      <c r="B34" s="26" t="s">
        <v>40</v>
      </c>
      <c r="C34" s="26" t="s">
        <v>5</v>
      </c>
      <c r="D34" s="27" t="n">
        <f aca="false">IF(D$10="","",COUNTIF(D$12:D$31,"M"))</f>
        <v>3</v>
      </c>
      <c r="E34" s="27" t="n">
        <f aca="false">IF(E$10="","",COUNTIF(E$12:E$31,"M"))</f>
        <v>4</v>
      </c>
      <c r="F34" s="27" t="n">
        <f aca="false">IF(F$10="","",COUNTIF(F$12:F$31,"M"))</f>
        <v>3</v>
      </c>
      <c r="G34" s="27" t="n">
        <f aca="false">IF(G$10="","",COUNTIF(G$12:G$31,"M"))</f>
        <v>4</v>
      </c>
      <c r="H34" s="27" t="n">
        <f aca="false">IF(H$10="","",COUNTIF(H$12:H$31,"M"))</f>
        <v>3</v>
      </c>
      <c r="I34" s="27" t="n">
        <f aca="false">IF(I$10="","",COUNTIF(I$12:I$31,"M"))</f>
        <v>4</v>
      </c>
      <c r="J34" s="27" t="n">
        <f aca="false">IF(J$10="","",COUNTIF(J$12:J$31,"M"))</f>
        <v>3</v>
      </c>
      <c r="K34" s="27" t="n">
        <f aca="false">IF(K$10="","",COUNTIF(K$12:K$31,"M"))</f>
        <v>3</v>
      </c>
      <c r="L34" s="27" t="n">
        <f aca="false">IF(L$10="","",COUNTIF(L$12:L$31,"M"))</f>
        <v>4</v>
      </c>
      <c r="M34" s="27" t="n">
        <f aca="false">IF(M$10="","",COUNTIF(M$12:M$31,"M"))</f>
        <v>3</v>
      </c>
      <c r="N34" s="27" t="n">
        <f aca="false">IF(N$10="","",COUNTIF(N$12:N$31,"M"))</f>
        <v>4</v>
      </c>
      <c r="O34" s="27" t="n">
        <f aca="false">IF(O$10="","",COUNTIF(O$12:O$31,"M"))</f>
        <v>3</v>
      </c>
      <c r="P34" s="27" t="n">
        <f aca="false">IF(P$10="","",COUNTIF(P$12:P$31,"M"))</f>
        <v>4</v>
      </c>
      <c r="Q34" s="27" t="n">
        <f aca="false">IF(Q$10="","",COUNTIF(Q$12:Q$31,"M"))</f>
        <v>3</v>
      </c>
      <c r="R34" s="27" t="n">
        <f aca="false">IF(R$10="","",COUNTIF(R$12:R$31,"M"))</f>
        <v>3</v>
      </c>
      <c r="S34" s="27" t="n">
        <f aca="false">IF(S$10="","",COUNTIF(S$12:S$31,"M"))</f>
        <v>4</v>
      </c>
      <c r="T34" s="27" t="n">
        <f aca="false">IF(T$10="","",COUNTIF(T$12:T$31,"M"))</f>
        <v>3</v>
      </c>
      <c r="U34" s="27" t="n">
        <f aca="false">IF(U$10="","",COUNTIF(U$12:U$31,"M"))</f>
        <v>4</v>
      </c>
      <c r="V34" s="27" t="n">
        <f aca="false">IF(V$10="","",COUNTIF(V$12:V$31,"M"))</f>
        <v>3</v>
      </c>
      <c r="W34" s="27" t="n">
        <f aca="false">IF(W$10="","",COUNTIF(W$12:W$31,"M"))</f>
        <v>4</v>
      </c>
      <c r="X34" s="27" t="n">
        <f aca="false">IF(X$10="","",COUNTIF(X$12:X$31,"M"))</f>
        <v>3</v>
      </c>
      <c r="Y34" s="27" t="n">
        <f aca="false">IF(Y$10="","",COUNTIF(Y$12:Y$31,"M"))</f>
        <v>3</v>
      </c>
      <c r="Z34" s="27" t="n">
        <f aca="false">IF(Z$10="","",COUNTIF(Z$12:Z$31,"M"))</f>
        <v>4</v>
      </c>
      <c r="AA34" s="27" t="n">
        <f aca="false">IF(AA$10="","",COUNTIF(AA$12:AA$31,"M"))</f>
        <v>3</v>
      </c>
      <c r="AB34" s="27" t="n">
        <f aca="false">IF(AB$10="","",COUNTIF(AB$12:AB$31,"M"))</f>
        <v>4</v>
      </c>
      <c r="AC34" s="27" t="n">
        <f aca="false">IF(AC$10="","",COUNTIF(AC$12:AC$31,"M"))</f>
        <v>3</v>
      </c>
      <c r="AD34" s="27" t="n">
        <f aca="false">IF(AD$10="","",COUNTIF(AD$12:AD$31,"M"))</f>
        <v>4</v>
      </c>
      <c r="AE34" s="27" t="n">
        <f aca="false">IF(AE$10="","",COUNTIF(AE$12:AE$31,"M"))</f>
        <v>3</v>
      </c>
      <c r="AF34" s="27" t="n">
        <f aca="false">IF(AF$10="","",COUNTIF(AF$12:AF$31,"M"))</f>
        <v>3</v>
      </c>
      <c r="AG34" s="27" t="n">
        <f aca="false">IF(AG$10="","",COUNTIF(AG$12:AG$31,"M"))</f>
        <v>4</v>
      </c>
      <c r="AH34" s="27" t="str">
        <f aca="false">IF(AH$10="","",COUNTIF(AH$12:AH$31,"M"))</f>
        <v/>
      </c>
    </row>
    <row r="35" customFormat="false" ht="15" hidden="false" customHeight="false" outlineLevel="0" collapsed="false">
      <c r="B35" s="26" t="s">
        <v>41</v>
      </c>
      <c r="C35" s="26" t="s">
        <v>7</v>
      </c>
      <c r="D35" s="27" t="n">
        <f aca="false">IF(D$10="","",COUNTIF(D$12:D$31,"T"))</f>
        <v>3</v>
      </c>
      <c r="E35" s="27" t="n">
        <f aca="false">IF(E$10="","",COUNTIF(E$12:E$31,"T"))</f>
        <v>2</v>
      </c>
      <c r="F35" s="27" t="n">
        <f aca="false">IF(F$10="","",COUNTIF(F$12:F$31,"T"))</f>
        <v>3</v>
      </c>
      <c r="G35" s="27" t="n">
        <f aca="false">IF(G$10="","",COUNTIF(G$12:G$31,"T"))</f>
        <v>2</v>
      </c>
      <c r="H35" s="27" t="n">
        <f aca="false">IF(H$10="","",COUNTIF(H$12:H$31,"T"))</f>
        <v>3</v>
      </c>
      <c r="I35" s="27" t="n">
        <f aca="false">IF(I$10="","",COUNTIF(I$12:I$31,"T"))</f>
        <v>2</v>
      </c>
      <c r="J35" s="27" t="n">
        <f aca="false">IF(J$10="","",COUNTIF(J$12:J$31,"T"))</f>
        <v>3</v>
      </c>
      <c r="K35" s="27" t="n">
        <f aca="false">IF(K$10="","",COUNTIF(K$12:K$31,"T"))</f>
        <v>3</v>
      </c>
      <c r="L35" s="27" t="n">
        <f aca="false">IF(L$10="","",COUNTIF(L$12:L$31,"T"))</f>
        <v>2</v>
      </c>
      <c r="M35" s="27" t="n">
        <f aca="false">IF(M$10="","",COUNTIF(M$12:M$31,"T"))</f>
        <v>2</v>
      </c>
      <c r="N35" s="27" t="n">
        <f aca="false">IF(N$10="","",COUNTIF(N$12:N$31,"T"))</f>
        <v>2</v>
      </c>
      <c r="O35" s="27" t="n">
        <f aca="false">IF(O$10="","",COUNTIF(O$12:O$31,"T"))</f>
        <v>3</v>
      </c>
      <c r="P35" s="27" t="n">
        <f aca="false">IF(P$10="","",COUNTIF(P$12:P$31,"T"))</f>
        <v>2</v>
      </c>
      <c r="Q35" s="27" t="n">
        <f aca="false">IF(Q$10="","",COUNTIF(Q$12:Q$31,"T"))</f>
        <v>3</v>
      </c>
      <c r="R35" s="27" t="n">
        <f aca="false">IF(R$10="","",COUNTIF(R$12:R$31,"T"))</f>
        <v>3</v>
      </c>
      <c r="S35" s="27" t="n">
        <f aca="false">IF(S$10="","",COUNTIF(S$12:S$31,"T"))</f>
        <v>2</v>
      </c>
      <c r="T35" s="27" t="n">
        <f aca="false">IF(T$10="","",COUNTIF(T$12:T$31,"T"))</f>
        <v>2</v>
      </c>
      <c r="U35" s="27" t="n">
        <f aca="false">IF(U$10="","",COUNTIF(U$12:U$31,"T"))</f>
        <v>1</v>
      </c>
      <c r="V35" s="27" t="n">
        <f aca="false">IF(V$10="","",COUNTIF(V$12:V$31,"T"))</f>
        <v>2</v>
      </c>
      <c r="W35" s="27" t="n">
        <f aca="false">IF(W$10="","",COUNTIF(W$12:W$31,"T"))</f>
        <v>2</v>
      </c>
      <c r="X35" s="27" t="n">
        <f aca="false">IF(X$10="","",COUNTIF(X$12:X$31,"T"))</f>
        <v>2</v>
      </c>
      <c r="Y35" s="27" t="n">
        <f aca="false">IF(Y$10="","",COUNTIF(Y$12:Y$31,"T"))</f>
        <v>2</v>
      </c>
      <c r="Z35" s="27" t="n">
        <f aca="false">IF(Z$10="","",COUNTIF(Z$12:Z$31,"T"))</f>
        <v>1</v>
      </c>
      <c r="AA35" s="27" t="n">
        <f aca="false">IF(AA$10="","",COUNTIF(AA$12:AA$31,"T"))</f>
        <v>2</v>
      </c>
      <c r="AB35" s="27" t="n">
        <f aca="false">IF(AB$10="","",COUNTIF(AB$12:AB$31,"T"))</f>
        <v>1</v>
      </c>
      <c r="AC35" s="27" t="n">
        <f aca="false">IF(AC$10="","",COUNTIF(AC$12:AC$31,"T"))</f>
        <v>2</v>
      </c>
      <c r="AD35" s="27" t="n">
        <f aca="false">IF(AD$10="","",COUNTIF(AD$12:AD$31,"T"))</f>
        <v>2</v>
      </c>
      <c r="AE35" s="27" t="n">
        <f aca="false">IF(AE$10="","",COUNTIF(AE$12:AE$31,"T"))</f>
        <v>2</v>
      </c>
      <c r="AF35" s="27" t="n">
        <f aca="false">IF(AF$10="","",COUNTIF(AF$12:AF$31,"T"))</f>
        <v>2</v>
      </c>
      <c r="AG35" s="27" t="n">
        <f aca="false">IF(AG$10="","",COUNTIF(AG$12:AG$31,"T"))</f>
        <v>1</v>
      </c>
      <c r="AH35" s="27" t="str">
        <f aca="false">IF(AH$10="","",COUNTIF(AH$12:AH$31,"T"))</f>
        <v/>
      </c>
    </row>
    <row r="36" customFormat="false" ht="15" hidden="false" customHeight="false" outlineLevel="0" collapsed="false">
      <c r="B36" s="26" t="s">
        <v>42</v>
      </c>
      <c r="C36" s="26" t="s">
        <v>9</v>
      </c>
      <c r="D36" s="27" t="n">
        <f aca="false">IF(D$10="","",COUNTIF(D$12:D$31,"N"))</f>
        <v>0</v>
      </c>
      <c r="E36" s="27" t="n">
        <f aca="false">IF(E$10="","",COUNTIF(E$12:E$31,"N"))</f>
        <v>0</v>
      </c>
      <c r="F36" s="27" t="n">
        <f aca="false">IF(F$10="","",COUNTIF(F$12:F$31,"N"))</f>
        <v>0</v>
      </c>
      <c r="G36" s="27" t="n">
        <f aca="false">IF(G$10="","",COUNTIF(G$12:G$31,"N"))</f>
        <v>0</v>
      </c>
      <c r="H36" s="27" t="n">
        <f aca="false">IF(H$10="","",COUNTIF(H$12:H$31,"N"))</f>
        <v>0</v>
      </c>
      <c r="I36" s="27" t="n">
        <f aca="false">IF(I$10="","",COUNTIF(I$12:I$31,"N"))</f>
        <v>0</v>
      </c>
      <c r="J36" s="27" t="n">
        <f aca="false">IF(J$10="","",COUNTIF(J$12:J$31,"N"))</f>
        <v>0</v>
      </c>
      <c r="K36" s="27" t="n">
        <f aca="false">IF(K$10="","",COUNTIF(K$12:K$31,"N"))</f>
        <v>0</v>
      </c>
      <c r="L36" s="27" t="n">
        <f aca="false">IF(L$10="","",COUNTIF(L$12:L$31,"N"))</f>
        <v>0</v>
      </c>
      <c r="M36" s="27" t="n">
        <f aca="false">IF(M$10="","",COUNTIF(M$12:M$31,"N"))</f>
        <v>0</v>
      </c>
      <c r="N36" s="27" t="n">
        <f aca="false">IF(N$10="","",COUNTIF(N$12:N$31,"N"))</f>
        <v>0</v>
      </c>
      <c r="O36" s="27" t="n">
        <f aca="false">IF(O$10="","",COUNTIF(O$12:O$31,"N"))</f>
        <v>0</v>
      </c>
      <c r="P36" s="27" t="n">
        <f aca="false">IF(P$10="","",COUNTIF(P$12:P$31,"N"))</f>
        <v>0</v>
      </c>
      <c r="Q36" s="27" t="n">
        <f aca="false">IF(Q$10="","",COUNTIF(Q$12:Q$31,"N"))</f>
        <v>0</v>
      </c>
      <c r="R36" s="27" t="n">
        <f aca="false">IF(R$10="","",COUNTIF(R$12:R$31,"N"))</f>
        <v>0</v>
      </c>
      <c r="S36" s="27" t="n">
        <f aca="false">IF(S$10="","",COUNTIF(S$12:S$31,"N"))</f>
        <v>0</v>
      </c>
      <c r="T36" s="27" t="n">
        <f aca="false">IF(T$10="","",COUNTIF(T$12:T$31,"N"))</f>
        <v>0</v>
      </c>
      <c r="U36" s="27" t="n">
        <f aca="false">IF(U$10="","",COUNTIF(U$12:U$31,"N"))</f>
        <v>0</v>
      </c>
      <c r="V36" s="27" t="n">
        <f aca="false">IF(V$10="","",COUNTIF(V$12:V$31,"N"))</f>
        <v>0</v>
      </c>
      <c r="W36" s="27" t="n">
        <f aca="false">IF(W$10="","",COUNTIF(W$12:W$31,"N"))</f>
        <v>0</v>
      </c>
      <c r="X36" s="27" t="n">
        <f aca="false">IF(X$10="","",COUNTIF(X$12:X$31,"N"))</f>
        <v>0</v>
      </c>
      <c r="Y36" s="27" t="n">
        <f aca="false">IF(Y$10="","",COUNTIF(Y$12:Y$31,"N"))</f>
        <v>0</v>
      </c>
      <c r="Z36" s="27" t="n">
        <f aca="false">IF(Z$10="","",COUNTIF(Z$12:Z$31,"N"))</f>
        <v>0</v>
      </c>
      <c r="AA36" s="27" t="n">
        <f aca="false">IF(AA$10="","",COUNTIF(AA$12:AA$31,"N"))</f>
        <v>0</v>
      </c>
      <c r="AB36" s="27" t="n">
        <f aca="false">IF(AB$10="","",COUNTIF(AB$12:AB$31,"N"))</f>
        <v>0</v>
      </c>
      <c r="AC36" s="27" t="n">
        <f aca="false">IF(AC$10="","",COUNTIF(AC$12:AC$31,"N"))</f>
        <v>0</v>
      </c>
      <c r="AD36" s="27" t="n">
        <f aca="false">IF(AD$10="","",COUNTIF(AD$12:AD$31,"N"))</f>
        <v>0</v>
      </c>
      <c r="AE36" s="27" t="n">
        <f aca="false">IF(AE$10="","",COUNTIF(AE$12:AE$31,"N"))</f>
        <v>0</v>
      </c>
      <c r="AF36" s="27" t="n">
        <f aca="false">IF(AF$10="","",COUNTIF(AF$12:AF$31,"N"))</f>
        <v>0</v>
      </c>
      <c r="AG36" s="27" t="n">
        <f aca="false">IF(AG$10="","",COUNTIF(AG$12:AG$31,"N"))</f>
        <v>0</v>
      </c>
      <c r="AH36" s="27" t="str">
        <f aca="false">IF(AH$10="","",COUNTIF(AH$12:AH$31,"N"))</f>
        <v/>
      </c>
    </row>
    <row r="37" customFormat="false" ht="15" hidden="false" customHeight="false" outlineLevel="0" collapsed="false">
      <c r="B37" s="26" t="s">
        <v>43</v>
      </c>
      <c r="C37" s="26" t="s">
        <v>11</v>
      </c>
      <c r="D37" s="27" t="n">
        <f aca="false">IF(D$10="","",COUNTIF(D$12:D$31,"I"))</f>
        <v>0</v>
      </c>
      <c r="E37" s="27" t="n">
        <f aca="false">IF(E$10="","",COUNTIF(E$12:E$31,"I"))</f>
        <v>1</v>
      </c>
      <c r="F37" s="27" t="n">
        <f aca="false">IF(F$10="","",COUNTIF(F$12:F$31,"I"))</f>
        <v>1</v>
      </c>
      <c r="G37" s="27" t="n">
        <f aca="false">IF(G$10="","",COUNTIF(G$12:G$31,"I"))</f>
        <v>1</v>
      </c>
      <c r="H37" s="27" t="n">
        <f aca="false">IF(H$10="","",COUNTIF(H$12:H$31,"I"))</f>
        <v>1</v>
      </c>
      <c r="I37" s="27" t="n">
        <f aca="false">IF(I$10="","",COUNTIF(I$12:I$31,"I"))</f>
        <v>1</v>
      </c>
      <c r="J37" s="27" t="n">
        <f aca="false">IF(J$10="","",COUNTIF(J$12:J$31,"I"))</f>
        <v>1</v>
      </c>
      <c r="K37" s="27" t="n">
        <f aca="false">IF(K$10="","",COUNTIF(K$12:K$31,"I"))</f>
        <v>0</v>
      </c>
      <c r="L37" s="27" t="n">
        <f aca="false">IF(L$10="","",COUNTIF(L$12:L$31,"I"))</f>
        <v>1</v>
      </c>
      <c r="M37" s="27" t="n">
        <f aca="false">IF(M$10="","",COUNTIF(M$12:M$31,"I"))</f>
        <v>1</v>
      </c>
      <c r="N37" s="27" t="n">
        <f aca="false">IF(N$10="","",COUNTIF(N$12:N$31,"I"))</f>
        <v>1</v>
      </c>
      <c r="O37" s="27" t="n">
        <f aca="false">IF(O$10="","",COUNTIF(O$12:O$31,"I"))</f>
        <v>1</v>
      </c>
      <c r="P37" s="27" t="n">
        <f aca="false">IF(P$10="","",COUNTIF(P$12:P$31,"I"))</f>
        <v>1</v>
      </c>
      <c r="Q37" s="27" t="n">
        <f aca="false">IF(Q$10="","",COUNTIF(Q$12:Q$31,"I"))</f>
        <v>1</v>
      </c>
      <c r="R37" s="27" t="n">
        <f aca="false">IF(R$10="","",COUNTIF(R$12:R$31,"I"))</f>
        <v>0</v>
      </c>
      <c r="S37" s="27" t="n">
        <f aca="false">IF(S$10="","",COUNTIF(S$12:S$31,"I"))</f>
        <v>1</v>
      </c>
      <c r="T37" s="27" t="n">
        <f aca="false">IF(T$10="","",COUNTIF(T$12:T$31,"I"))</f>
        <v>1</v>
      </c>
      <c r="U37" s="27" t="n">
        <f aca="false">IF(U$10="","",COUNTIF(U$12:U$31,"I"))</f>
        <v>1</v>
      </c>
      <c r="V37" s="27" t="n">
        <f aca="false">IF(V$10="","",COUNTIF(V$12:V$31,"I"))</f>
        <v>1</v>
      </c>
      <c r="W37" s="27" t="n">
        <f aca="false">IF(W$10="","",COUNTIF(W$12:W$31,"I"))</f>
        <v>1</v>
      </c>
      <c r="X37" s="27" t="n">
        <f aca="false">IF(X$10="","",COUNTIF(X$12:X$31,"I"))</f>
        <v>1</v>
      </c>
      <c r="Y37" s="27" t="n">
        <f aca="false">IF(Y$10="","",COUNTIF(Y$12:Y$31,"I"))</f>
        <v>0</v>
      </c>
      <c r="Z37" s="27" t="n">
        <f aca="false">IF(Z$10="","",COUNTIF(Z$12:Z$31,"I"))</f>
        <v>1</v>
      </c>
      <c r="AA37" s="27" t="n">
        <f aca="false">IF(AA$10="","",COUNTIF(AA$12:AA$31,"I"))</f>
        <v>1</v>
      </c>
      <c r="AB37" s="27" t="n">
        <f aca="false">IF(AB$10="","",COUNTIF(AB$12:AB$31,"I"))</f>
        <v>1</v>
      </c>
      <c r="AC37" s="27" t="n">
        <f aca="false">IF(AC$10="","",COUNTIF(AC$12:AC$31,"I"))</f>
        <v>1</v>
      </c>
      <c r="AD37" s="27" t="n">
        <f aca="false">IF(AD$10="","",COUNTIF(AD$12:AD$31,"I"))</f>
        <v>1</v>
      </c>
      <c r="AE37" s="27" t="n">
        <f aca="false">IF(AE$10="","",COUNTIF(AE$12:AE$31,"I"))</f>
        <v>1</v>
      </c>
      <c r="AF37" s="27" t="n">
        <f aca="false">IF(AF$10="","",COUNTIF(AF$12:AF$31,"I"))</f>
        <v>0</v>
      </c>
      <c r="AG37" s="27" t="n">
        <f aca="false">IF(AG$10="","",COUNTIF(AG$12:AG$31,"I"))</f>
        <v>1</v>
      </c>
      <c r="AH37" s="27" t="str">
        <f aca="false">IF(AH$10="","",COUNTIF(AH$12:AH$31,"I"))</f>
        <v/>
      </c>
    </row>
    <row r="39" customFormat="false" ht="15" hidden="false" customHeight="false" outlineLevel="0" collapsed="false">
      <c r="B39" s="28" t="s">
        <v>44</v>
      </c>
    </row>
    <row r="40" customFormat="false" ht="15" hidden="false" customHeight="false" outlineLevel="0" collapsed="false">
      <c r="B40" s="29" t="s">
        <v>45</v>
      </c>
    </row>
  </sheetData>
  <mergeCells count="15">
    <mergeCell ref="B2:AK2"/>
    <mergeCell ref="B3:AK3"/>
    <mergeCell ref="E5:Q5"/>
    <mergeCell ref="E8:G8"/>
    <mergeCell ref="I8:K8"/>
    <mergeCell ref="M8:O8"/>
    <mergeCell ref="Q8:S8"/>
    <mergeCell ref="U8:W8"/>
    <mergeCell ref="Y8:AA8"/>
    <mergeCell ref="AC8:AE8"/>
    <mergeCell ref="B10:B11"/>
    <mergeCell ref="C10:C11"/>
    <mergeCell ref="AI10:AI11"/>
    <mergeCell ref="AJ10:AJ11"/>
    <mergeCell ref="AK10:AK11"/>
  </mergeCells>
  <conditionalFormatting sqref="D12:AH31">
    <cfRule type="expression" priority="2" aboveAverage="0" equalAverage="0" bottom="0" percent="0" rank="0" text="" dxfId="0">
      <formula>D12="M"</formula>
    </cfRule>
    <cfRule type="expression" priority="3" aboveAverage="0" equalAverage="0" bottom="0" percent="0" rank="0" text="" dxfId="1">
      <formula>D12="T"</formula>
    </cfRule>
    <cfRule type="expression" priority="4" aboveAverage="0" equalAverage="0" bottom="0" percent="0" rank="0" text="" dxfId="2">
      <formula>D12="N"</formula>
    </cfRule>
    <cfRule type="expression" priority="5" aboveAverage="0" equalAverage="0" bottom="0" percent="0" rank="0" text="" dxfId="3">
      <formula>D12="I"</formula>
    </cfRule>
    <cfRule type="expression" priority="6" aboveAverage="0" equalAverage="0" bottom="0" percent="0" rank="0" text="" dxfId="4">
      <formula>D12="F"</formula>
    </cfRule>
    <cfRule type="expression" priority="7" aboveAverage="0" equalAverage="0" bottom="0" percent="0" rank="0" text="" dxfId="5">
      <formula>D12="FE"</formula>
    </cfRule>
    <cfRule type="expression" priority="8" aboveAverage="0" equalAverage="0" bottom="0" percent="0" rank="0" text="" dxfId="6">
      <formula>D12="A"</formula>
    </cfRule>
  </conditionalFormatting>
  <conditionalFormatting sqref="D10:AH31">
    <cfRule type="expression" priority="9" aboveAverage="0" equalAverage="0" bottom="0" percent="0" rank="0" text="" dxfId="7">
      <formula>AND(D$10&lt;&gt;"",OR(WEEKDAY($C$5+D$10-1)=1,WEEKDAY($C$5+D$10-1)=7),D10="")</formula>
    </cfRule>
  </conditionalFormatting>
  <conditionalFormatting sqref="D34:AH35">
    <cfRule type="cellIs" priority="10" operator="lessThan" aboveAverage="0" equalAverage="0" bottom="0" percent="0" rank="0" text="" dxfId="8">
      <formula>2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D12:AH31" type="list">
      <formula1>"M,T,N,I,F,FE,A"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46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30" t="s">
        <v>47</v>
      </c>
    </row>
    <row r="6" customFormat="false" ht="19.5" hidden="false" customHeight="true" outlineLevel="0" collapsed="false">
      <c r="B6" s="31" t="n">
        <v>1</v>
      </c>
      <c r="C6" s="32" t="s">
        <v>48</v>
      </c>
    </row>
    <row r="7" customFormat="false" ht="19.5" hidden="false" customHeight="true" outlineLevel="0" collapsed="false">
      <c r="B7" s="31" t="n">
        <v>2</v>
      </c>
      <c r="C7" s="32" t="s">
        <v>49</v>
      </c>
    </row>
    <row r="8" customFormat="false" ht="30" hidden="false" customHeight="true" outlineLevel="0" collapsed="false">
      <c r="B8" s="31" t="n">
        <v>3</v>
      </c>
      <c r="C8" s="32" t="s">
        <v>50</v>
      </c>
    </row>
    <row r="9" customFormat="false" ht="19.5" hidden="false" customHeight="true" outlineLevel="0" collapsed="false">
      <c r="B9" s="31" t="n">
        <v>4</v>
      </c>
      <c r="C9" s="32" t="s">
        <v>51</v>
      </c>
    </row>
    <row r="10" customFormat="false" ht="19.5" hidden="false" customHeight="true" outlineLevel="0" collapsed="false">
      <c r="B10" s="31" t="n">
        <v>5</v>
      </c>
      <c r="C10" s="32" t="s">
        <v>52</v>
      </c>
    </row>
    <row r="12" customFormat="false" ht="15" hidden="false" customHeight="false" outlineLevel="0" collapsed="false">
      <c r="B12" s="30" t="s">
        <v>53</v>
      </c>
    </row>
    <row r="13" customFormat="false" ht="15" hidden="false" customHeight="false" outlineLevel="0" collapsed="false">
      <c r="B13" s="33"/>
      <c r="C13" s="34" t="s">
        <v>54</v>
      </c>
    </row>
    <row r="14" customFormat="false" ht="15" hidden="false" customHeight="false" outlineLevel="0" collapsed="false">
      <c r="B14" s="35"/>
      <c r="C14" s="34" t="s">
        <v>55</v>
      </c>
    </row>
    <row r="16" customFormat="false" ht="15" hidden="false" customHeight="false" outlineLevel="0" collapsed="false">
      <c r="B16" s="30" t="s">
        <v>56</v>
      </c>
    </row>
    <row r="17" customFormat="false" ht="19.5" hidden="false" customHeight="true" outlineLevel="0" collapsed="false">
      <c r="B17" s="36" t="s">
        <v>57</v>
      </c>
      <c r="C17" s="32" t="s">
        <v>58</v>
      </c>
    </row>
    <row r="18" customFormat="false" ht="30" hidden="false" customHeight="true" outlineLevel="0" collapsed="false">
      <c r="B18" s="36" t="s">
        <v>57</v>
      </c>
      <c r="C18" s="32" t="s">
        <v>59</v>
      </c>
    </row>
    <row r="19" customFormat="false" ht="19.5" hidden="false" customHeight="true" outlineLevel="0" collapsed="false">
      <c r="B19" s="36" t="s">
        <v>57</v>
      </c>
      <c r="C19" s="32" t="s">
        <v>60</v>
      </c>
    </row>
    <row r="20" customFormat="false" ht="19.5" hidden="false" customHeight="true" outlineLevel="0" collapsed="false">
      <c r="B20" s="36" t="s">
        <v>57</v>
      </c>
      <c r="C20" s="32" t="s">
        <v>61</v>
      </c>
    </row>
    <row r="22" customFormat="false" ht="15" hidden="false" customHeight="false" outlineLevel="0" collapsed="false">
      <c r="C22" s="37" t="s">
        <v>62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2026-10-18T19:02:36Z</dcterms:created>
  <dc:creator>openpyxl</dc:creator>
  <dc:description/>
  <dc:language>en-US</dc:language>
  <cp:lastModifiedBy/>
  <dcterms:modified xsi:type="dcterms:W3CDTF">2026-10-18T19:02:36Z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