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RE" sheetId="1" state="visible" r:id="rId3"/>
    <sheet name="Co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<sst xmlns="http://schemas.openxmlformats.org/spreadsheetml/2006/main" count="73" uniqueCount="70">
  <si>
    <t xml:space="preserve">DRE Simplificado · Resultado da Empresa</t>
  </si>
  <si>
    <t xml:space="preserve">Demonstração do Resultado do Exercício para MEI e pequenas empresas. Preencha os valores amarelos de cada mês: o resto é calculado.</t>
  </si>
  <si>
    <t xml:space="preserve">Empresa:</t>
  </si>
  <si>
    <t xml:space="preserve">Nome da sua empresa</t>
  </si>
  <si>
    <t xml:space="preserve">Ano:</t>
  </si>
  <si>
    <t xml:space="preserve">Limite MEI anual:</t>
  </si>
  <si>
    <t xml:space="preserve">← confira o limite vigente</t>
  </si>
  <si>
    <t xml:space="preserve">RECEITA BRUTA NO ANO</t>
  </si>
  <si>
    <t xml:space="preserve">LUCRO LÍQUIDO NO ANO</t>
  </si>
  <si>
    <t xml:space="preserve">MARGEM LÍQUIDA</t>
  </si>
  <si>
    <t xml:space="preserve">MÉDIA DE LUCRO POR MÊS</t>
  </si>
  <si>
    <t xml:space="preserve">USO DO LIMITE DO MEI</t>
  </si>
  <si>
    <t xml:space="preserve">Conta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</si>
  <si>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</si>
  <si>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</si>
  <si>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</si>
  <si>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</si>
  <si>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</si>
  <si>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</si>
  <si>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</si>
  <si>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</si>
  <si>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</si>
  <si>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</si>
  <si>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</si>
  <si>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</si>
  <si>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do ano</t>
  </si>
  <si>
    <t xml:space="preserve">% receita</t>
  </si>
  <si>
    <t xml:space="preserve">(+) RECEITA BRUTA</t>
  </si>
  <si>
    <t xml:space="preserve">Vendas de produtos</t>
  </si>
  <si>
    <t xml:space="preserve">Prestação de serviços</t>
  </si>
  <si>
    <t xml:space="preserve">(=) Receita bruta</t>
  </si>
  <si>
    <t xml:space="preserve">(–) DEDUÇÕES</t>
  </si>
  <si>
    <t xml:space="preserve">Impostos sobre vendas (DAS / Simples)</t>
  </si>
  <si>
    <t xml:space="preserve">Devoluções e descontos</t>
  </si>
  <si>
    <t xml:space="preserve">(=) Receita líquida</t>
  </si>
  <si>
    <t xml:space="preserve">(–) CUSTOS VARIÁVEIS</t>
  </si>
  <si>
    <t xml:space="preserve">Mercadorias / matéria-prima (CMV)</t>
  </si>
  <si>
    <t xml:space="preserve">Taxas de cartão e apps</t>
  </si>
  <si>
    <t xml:space="preserve">Fretes e entregas</t>
  </si>
  <si>
    <t xml:space="preserve">(=) Lucro bruto</t>
  </si>
  <si>
    <t xml:space="preserve">(–) DESPESAS FIXAS</t>
  </si>
  <si>
    <t xml:space="preserve">Aluguel</t>
  </si>
  <si>
    <t xml:space="preserve">Água, luz, internet e telefone</t>
  </si>
  <si>
    <t xml:space="preserve">Salários e encargos</t>
  </si>
  <si>
    <t xml:space="preserve">Pró-labore (retirada do dono)</t>
  </si>
  <si>
    <t xml:space="preserve">Marketing e divulgação</t>
  </si>
  <si>
    <t xml:space="preserve">Contador, sistemas e outras</t>
  </si>
  <si>
    <t xml:space="preserve">(=) Total de despesas fixas</t>
  </si>
  <si>
    <t xml:space="preserve">(=) LUCRO LÍQUIDO</t>
  </si>
  <si>
    <t xml:space="preserve">Margem líquida</t>
  </si>
  <si>
    <t xml:space="preserve">Valores em azul (fundo amarelo claro) são para você preencher. No exemplo, mercadorias = 42% das vendas e taxas = 2,5% da receita: troque pelas fórmulas ou valores reais.</t>
  </si>
  <si>
    <t xml:space="preserve">Modelo gratuito do DocFree · docfree.com.br</t>
  </si>
  <si>
    <t xml:space="preserve">Como usar esta planilha</t>
  </si>
  <si>
    <t xml:space="preserve">DRE Simplificado</t>
  </si>
  <si>
    <t xml:space="preserve">Passo a passo</t>
  </si>
  <si>
    <t xml:space="preserve">Preencha o nome da empresa, o ano e confira o limite de faturamento do MEI (se for MEI).</t>
  </si>
  <si>
    <t xml:space="preserve">A cada mês, preencha os valores em azul: receitas, impostos, custos e despesas.</t>
  </si>
  <si>
    <t xml:space="preserve">A planilha calcula receita líquida, lucro bruto, total de despesas e o lucro líquido de cada mês.</t>
  </si>
  <si>
    <t xml:space="preserve">Veja no topo o lucro do ano, a margem e quanto do limite do MEI você já usou.</t>
  </si>
  <si>
    <t xml:space="preserve">Mês com prejuízo aparece em vermelho na linha do lucro líquido.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</si>
  <si>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</si>
  <si>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</si>
  <si>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</si>
  <si>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</si>
  <si>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</si>
  <si>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DRE mostra se a empresa dá lucro. É diferente do fluxo de caixa, que mostra se tem dinheiro na conta.</t>
  </si>
  <si>
    <t xml:space="preserve">Inclua o pró-labore: é o seu salário. Sem ele, o lucro parece maior do que é.</t>
  </si>
  <si>
    <t xml:space="preserve">O limite de faturamento do MEI pode mudar: confirme o valor atual no Portal do Empreendedor.</t>
  </si>
  <si>
    <t xml:space="preserve">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</si>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</sst>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.00;[RED]&quot;-R$ &quot;#,##0.00;\-"/>
    <numFmt numFmtId="166" formatCode="0.0%"/>
    <numFmt numFmtId="167" formatCode="0%"/>
    <numFmt numFmtId="168" formatCode="0.0%;[RED]\-0.0%"/>
    <numFmt numFmtId="169" formatCode="&quot;R$ &quot;#,##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sz val="9"/>
      <color rgb="FFD24B46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.5"/>
      <color rgb="FF1F7A5A"/>
      <name val="Arial"/>
      <family val="0"/>
      <charset val="1"/>
    </font>
    <font>
      <sz val="10"/>
      <color rgb="FF24332F"/>
      <name val="Arial"/>
      <family val="0"/>
      <charset val="1"/>
    </font>
    <font>
      <sz val="10"/>
      <color rgb="FF2B5CB8"/>
      <name val="Arial"/>
      <family val="0"/>
      <charset val="1"/>
    </font>
    <font>
      <b val="true"/>
      <sz val="10"/>
      <color rgb="FF13241F"/>
      <name val="Arial"/>
      <family val="0"/>
      <charset val="1"/>
    </font>
    <font>
      <sz val="9"/>
      <color rgb="FF6B7C77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FFBEA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2B5CB8"/>
      </patternFill>
    </fill>
    <fill>
      <patternFill patternType="solid">
        <fgColor rgb="FFD24B46"/>
        <bgColor rgb="FF993366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EE9FA"/>
      </patternFill>
    </fill>
    <fill>
      <patternFill patternType="solid">
        <fgColor rgb="FFFDEBDD"/>
        <bgColor rgb="FFFBE3E2"/>
      </patternFill>
    </fill>
    <fill>
      <patternFill patternType="solid">
        <fgColor rgb="FFEEE9FA"/>
        <bgColor rgb="FFE6EDFA"/>
      </patternFill>
    </fill>
    <fill>
      <patternFill patternType="solid">
        <fgColor rgb="FFFBE3E2"/>
        <bgColor rgb="FFFDEBDD"/>
      </patternFill>
    </fill>
    <fill>
      <patternFill patternType="solid">
        <fgColor rgb="FFFFFBEA"/>
        <bgColor rgb="FFFFFFFF"/>
      </patternFill>
    </fill>
    <fill>
      <patternFill patternType="solid">
        <fgColor rgb="FFF3F6F5"/>
        <bgColor rgb="FFFFFBEA"/>
      </patternFill>
    </fill>
    <fill>
      <patternFill patternType="solid">
        <fgColor rgb="FFFFFFFF"/>
        <bgColor rgb="FFFFFB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2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0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5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FFFFFF"/>
        <sz val="17"/>
      </font>
      <fill>
        <patternFill>
          <bgColor rgb="FFD24B4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FFBEA"/>
      <rgbColor rgb="FFEEE9FA"/>
      <rgbColor rgb="FFFDEBDD"/>
      <rgbColor rgb="FFF3F6F5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 bruta x lucro líquido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"Receita bruta"</c:f>
              <c:strCache>
                <c:ptCount val="1"/>
                <c:pt idx="0">
                  <c:v>Receita bruta</c:v>
                </c:pt>
              </c:strCache>
            </c:strRef>
          </c:tx>
          <c:spPr>
            <a:solidFill>
              <a:srgbClr val="2e9e6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DRE!$C$11:$N$11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Out</c:v>
                  </c:pt>
                </c:lvl>
                <c:lvl>
                  <c:pt idx="0">
                    <c:v>Set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Fev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DRE!$C$15:$N$15</c:f>
              <c:numCache>
                <c:formatCode>"R$ "#,##0.00;[RED]"-R$ "#,##0.00;\-</c:formatCode>
                <c:ptCount val="12"/>
                <c:pt idx="0">
                  <c:v>4800</c:v>
                </c:pt>
                <c:pt idx="1">
                  <c:v>4600</c:v>
                </c:pt>
                <c:pt idx="2">
                  <c:v>5050</c:v>
                </c:pt>
                <c:pt idx="3">
                  <c:v>5350</c:v>
                </c:pt>
                <c:pt idx="4">
                  <c:v>5800</c:v>
                </c:pt>
                <c:pt idx="5">
                  <c:v>5100</c:v>
                </c:pt>
                <c:pt idx="6">
                  <c:v>5350</c:v>
                </c:pt>
                <c:pt idx="7">
                  <c:v>5700</c:v>
                </c:pt>
                <c:pt idx="8">
                  <c:v>5500</c:v>
                </c:pt>
                <c:pt idx="9">
                  <c:v>6250</c:v>
                </c:pt>
                <c:pt idx="10">
                  <c:v>6600</c:v>
                </c:pt>
                <c:pt idx="11">
                  <c:v>8250</c:v>
                </c:pt>
              </c:numCache>
            </c:numRef>
          </c:val>
        </c:ser>
        <c:ser>
          <c:idx val="1"/>
          <c:order val="1"/>
          <c:tx>
            <c:strRef>
              <c:f>"Lucro líquido"</c:f>
              <c:strCache>
                <c:ptCount val="1"/>
                <c:pt idx="0">
                  <c:v>Lucro líquido</c:v>
                </c:pt>
              </c:strCache>
            </c:strRef>
          </c:tx>
          <c:spPr>
            <a:solidFill>
              <a:srgbClr val="2b5cb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DRE!$C$11:$N$11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Out</c:v>
                  </c:pt>
                </c:lvl>
                <c:lvl>
                  <c:pt idx="0">
                    <c:v>Set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Fev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DRE!$C$33:$N$33</c:f>
              <c:numCache>
                <c:formatCode>"R$ "#,##0.00;[RED]"-R$ "#,##0.00;\-</c:formatCode>
                <c:ptCount val="12"/>
                <c:pt idx="0">
                  <c:v>169.4</c:v>
                </c:pt>
                <c:pt idx="1">
                  <c:v>140.4</c:v>
                </c:pt>
                <c:pt idx="2">
                  <c:v>242.15</c:v>
                </c:pt>
                <c:pt idx="3">
                  <c:v>540.65</c:v>
                </c:pt>
                <c:pt idx="4">
                  <c:v>753.4</c:v>
                </c:pt>
                <c:pt idx="5">
                  <c:v>382.9</c:v>
                </c:pt>
                <c:pt idx="6">
                  <c:v>567.65</c:v>
                </c:pt>
                <c:pt idx="7">
                  <c:v>578.9</c:v>
                </c:pt>
                <c:pt idx="8">
                  <c:v>579.9</c:v>
                </c:pt>
                <c:pt idx="9">
                  <c:v>1024.15</c:v>
                </c:pt>
                <c:pt idx="10">
                  <c:v>1129.4</c:v>
                </c:pt>
                <c:pt idx="11">
                  <c:v>1936.15</c:v>
                </c:pt>
              </c:numCache>
            </c:numRef>
          </c:val>
        </c:ser>
        <c:gapWidth val="60"/>
        <c:overlap val="0"/>
        <c:axId val="51787441"/>
        <c:axId val="59518462"/>
      </c:barChart>
      <c:catAx>
        <c:axId val="5178744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518462"/>
        <c:crosses val="autoZero"/>
        <c:auto val="1"/>
        <c:lblAlgn val="ctr"/>
        <c:lblOffset val="100"/>
        <c:noMultiLvlLbl val="0"/>
      </c:catAx>
      <c:valAx>
        <c:axId val="595184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78744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36</xdr:row>
      <xdr:rowOff>0</xdr:rowOff>
    </xdr:from>
    <xdr:to>
      <xdr:col>8</xdr:col>
      <xdr:colOff>657720</xdr:colOff>
      <xdr:row>50</xdr:row>
      <xdr:rowOff>32040</xdr:rowOff>
    </xdr:to>
    <xdr:graphicFrame>
      <xdr:nvGraphicFramePr>
        <xdr:cNvPr id="0" name="Chart 1"/>
        <xdr:cNvGraphicFramePr/>
      </xdr:nvGraphicFramePr>
      <xdr:xfrm>
        <a:off x="141120" y="7238880"/>
        <a:ext cx="791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P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14" min="3" style="1" width="11.5"/>
    <col collapsed="false" customWidth="true" hidden="false" outlineLevel="0" max="15" min="15" style="1" width="13.5"/>
    <col collapsed="false" customWidth="true" hidden="false" outlineLevel="0" max="16" min="16" style="1" width="1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customFormat="false" ht="15" hidden="false" customHeight="false" outlineLevel="0" collapsed="false">
      <c r="B4" s="4" t="s">
        <v>2</v>
      </c>
      <c r="C4" s="5" t="s">
        <v>3</v>
      </c>
      <c r="D4" s="5"/>
      <c r="E4" s="5"/>
      <c r="F4" s="5"/>
      <c r="H4" s="4" t="s">
        <v>4</v>
      </c>
      <c r="I4" s="6" t="n">
        <v>2026</v>
      </c>
      <c r="K4" s="7" t="s">
        <v>5</v>
      </c>
      <c r="L4" s="7"/>
      <c r="M4" s="8" t="n">
        <v>81000</v>
      </c>
      <c r="N4" s="8"/>
      <c r="O4" s="9" t="s">
        <v>6</v>
      </c>
    </row>
    <row r="6" customFormat="false" ht="18" hidden="false" customHeight="true" outlineLevel="0" collapsed="false">
      <c r="B6" s="10" t="s">
        <v>7</v>
      </c>
      <c r="C6" s="11" t="s">
        <v>8</v>
      </c>
      <c r="D6" s="11"/>
      <c r="E6" s="11"/>
      <c r="F6" s="12" t="s">
        <v>9</v>
      </c>
      <c r="G6" s="12"/>
      <c r="H6" s="12"/>
      <c r="I6" s="13" t="s">
        <v>10</v>
      </c>
      <c r="J6" s="13"/>
      <c r="K6" s="13"/>
      <c r="L6" s="14" t="s">
        <v>11</v>
      </c>
      <c r="M6" s="14"/>
      <c r="N6" s="14"/>
      <c r="O6" s="14"/>
      <c r="P6" s="14"/>
    </row>
    <row r="7" customFormat="false" ht="15" hidden="false" customHeight="false" outlineLevel="0" collapsed="false">
      <c r="B7" s="15" t="n">
        <f aca="false">O15</f>
        <v>68350</v>
      </c>
      <c r="C7" s="16" t="n">
        <f aca="false">O33</f>
        <v>8045.05</v>
      </c>
      <c r="D7" s="16"/>
      <c r="E7" s="16"/>
      <c r="F7" s="17" t="n">
        <f aca="false">O34</f>
        <v>0.117703730797366</v>
      </c>
      <c r="G7" s="17"/>
      <c r="H7" s="17"/>
      <c r="I7" s="18" t="n">
        <f aca="false">IFERROR(O33/COUNTIF(C15:N15,"&gt;0"),0)</f>
        <v>670.420833333333</v>
      </c>
      <c r="J7" s="18"/>
      <c r="K7" s="18"/>
      <c r="L7" s="19" t="n">
        <f aca="false">IF(M4=0,"",O15/M4)</f>
        <v>0.843827160493827</v>
      </c>
      <c r="M7" s="19"/>
      <c r="N7" s="19"/>
      <c r="O7" s="19"/>
      <c r="P7" s="19"/>
    </row>
    <row r="8" customFormat="false" ht="15" hidden="false" customHeight="false" outlineLevel="0" collapsed="false">
      <c r="B8" s="15"/>
      <c r="C8" s="16"/>
      <c r="D8" s="16"/>
      <c r="E8" s="16"/>
      <c r="F8" s="17"/>
      <c r="G8" s="17"/>
      <c r="H8" s="17"/>
      <c r="I8" s="18"/>
      <c r="J8" s="18"/>
      <c r="K8" s="18"/>
      <c r="L8" s="19"/>
      <c r="M8" s="19"/>
      <c r="N8" s="19"/>
      <c r="O8" s="19"/>
      <c r="P8" s="19"/>
    </row>
    <row r="9" customFormat="false" ht="15" hidden="false" customHeight="false" outlineLevel="0" collapsed="false">
      <c r="L9" s="20" t="str">
        <f aca="false">IF(M4=0,"",REPT("█",ROUND(MIN(1,MAX(0,O15/M4))*30,0))&amp;REPT("░",30-ROUND(MIN(1,MAX(0,O15/M4))*30,0)))</f>
        <v>█████████████████████████░░░░░</v>
      </c>
      <c r="M9" s="20"/>
      <c r="N9" s="20"/>
      <c r="O9" s="20"/>
      <c r="P9" s="20"/>
    </row>
    <row r="11" customFormat="false" ht="24" hidden="false" customHeight="true" outlineLevel="0" collapsed="false">
      <c r="B11" s="21" t="s">
        <v>12</v>
      </c>
      <c r="C11" s="21" t="s">
        <v>13</v>
      </c>
      <c r="D11" s="21" t="s">
        <v>14</v>
      </c>
      <c r="E11" s="21" t="s">
        <v>15</v>
      </c>
      <c r="F11" s="21" t="s">
        <v>16</v>
      </c>
      <c r="G11" s="21" t="s">
        <v>17</v>
      </c>
      <c r="H11" s="21" t="s">
        <v>18</v>
      </c>
      <c r="I11" s="21" t="s">
        <v>19</v>
      </c>
      <c r="J11" s="21" t="s">
        <v>20</v>
      </c>
      <c r="K11" s="21" t="s">
        <v>21</v>
      </c>
      <c r="L11" s="21" t="s">
        <v>22</v>
      </c>
      <c r="M11" s="21" t="s">
        <v>23</v>
      </c>
      <c r="N11" s="21" t="s">
        <v>24</v>
      </c>
      <c r="O11" s="21" t="s">
        <v>25</v>
      </c>
      <c r="P11" s="21" t="s">
        <v>26</v>
      </c>
    </row>
    <row r="12" customFormat="false" ht="15" hidden="false" customHeight="false" outlineLevel="0" collapsed="false">
      <c r="B12" s="22" t="s">
        <v>27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customFormat="false" ht="15" hidden="false" customHeight="false" outlineLevel="0" collapsed="false">
      <c r="B13" s="24" t="s">
        <v>28</v>
      </c>
      <c r="C13" s="25" t="n">
        <v>4200</v>
      </c>
      <c r="D13" s="25" t="n">
        <v>3900</v>
      </c>
      <c r="E13" s="25" t="n">
        <v>4500</v>
      </c>
      <c r="F13" s="25" t="n">
        <v>4700</v>
      </c>
      <c r="G13" s="25" t="n">
        <v>5000</v>
      </c>
      <c r="H13" s="25" t="n">
        <v>4400</v>
      </c>
      <c r="I13" s="25" t="n">
        <v>4600</v>
      </c>
      <c r="J13" s="25" t="n">
        <v>5100</v>
      </c>
      <c r="K13" s="25" t="n">
        <v>4800</v>
      </c>
      <c r="L13" s="25" t="n">
        <v>5400</v>
      </c>
      <c r="M13" s="25" t="n">
        <v>5700</v>
      </c>
      <c r="N13" s="25" t="n">
        <v>7300</v>
      </c>
      <c r="O13" s="26" t="n">
        <f aca="false">SUM(C13:N13)</f>
        <v>59600</v>
      </c>
      <c r="P13" s="27" t="n">
        <f aca="false">IF($O$15=0,"",O13/$O$15)</f>
        <v>0.871982443306511</v>
      </c>
    </row>
    <row r="14" customFormat="false" ht="15" hidden="false" customHeight="false" outlineLevel="0" collapsed="false">
      <c r="B14" s="24" t="s">
        <v>29</v>
      </c>
      <c r="C14" s="25" t="n">
        <v>600</v>
      </c>
      <c r="D14" s="25" t="n">
        <v>700</v>
      </c>
      <c r="E14" s="25" t="n">
        <v>550</v>
      </c>
      <c r="F14" s="25" t="n">
        <v>650</v>
      </c>
      <c r="G14" s="25" t="n">
        <v>800</v>
      </c>
      <c r="H14" s="25" t="n">
        <v>700</v>
      </c>
      <c r="I14" s="25" t="n">
        <v>750</v>
      </c>
      <c r="J14" s="25" t="n">
        <v>600</v>
      </c>
      <c r="K14" s="25" t="n">
        <v>700</v>
      </c>
      <c r="L14" s="25" t="n">
        <v>850</v>
      </c>
      <c r="M14" s="25" t="n">
        <v>900</v>
      </c>
      <c r="N14" s="25" t="n">
        <v>950</v>
      </c>
      <c r="O14" s="26" t="n">
        <f aca="false">SUM(C14:N14)</f>
        <v>8750</v>
      </c>
      <c r="P14" s="27" t="n">
        <f aca="false">IF($O$15=0,"",O14/$O$15)</f>
        <v>0.128017556693489</v>
      </c>
    </row>
    <row r="15" customFormat="false" ht="15" hidden="false" customHeight="false" outlineLevel="0" collapsed="false">
      <c r="B15" s="28" t="s">
        <v>30</v>
      </c>
      <c r="C15" s="26" t="n">
        <f aca="false">SUM(C13:C14)</f>
        <v>4800</v>
      </c>
      <c r="D15" s="26" t="n">
        <f aca="false">SUM(D13:D14)</f>
        <v>4600</v>
      </c>
      <c r="E15" s="26" t="n">
        <f aca="false">SUM(E13:E14)</f>
        <v>5050</v>
      </c>
      <c r="F15" s="26" t="n">
        <f aca="false">SUM(F13:F14)</f>
        <v>5350</v>
      </c>
      <c r="G15" s="26" t="n">
        <f aca="false">SUM(G13:G14)</f>
        <v>5800</v>
      </c>
      <c r="H15" s="26" t="n">
        <f aca="false">SUM(H13:H14)</f>
        <v>5100</v>
      </c>
      <c r="I15" s="26" t="n">
        <f aca="false">SUM(I13:I14)</f>
        <v>5350</v>
      </c>
      <c r="J15" s="26" t="n">
        <f aca="false">SUM(J13:J14)</f>
        <v>5700</v>
      </c>
      <c r="K15" s="26" t="n">
        <f aca="false">SUM(K13:K14)</f>
        <v>5500</v>
      </c>
      <c r="L15" s="26" t="n">
        <f aca="false">SUM(L13:L14)</f>
        <v>6250</v>
      </c>
      <c r="M15" s="26" t="n">
        <f aca="false">SUM(M13:M14)</f>
        <v>6600</v>
      </c>
      <c r="N15" s="26" t="n">
        <f aca="false">SUM(N13:N14)</f>
        <v>8250</v>
      </c>
      <c r="O15" s="26" t="n">
        <f aca="false">SUM(C15:N15)</f>
        <v>68350</v>
      </c>
      <c r="P15" s="27" t="n">
        <f aca="false">IF($O$15=0,"",O15/$O$15)</f>
        <v>1</v>
      </c>
    </row>
    <row r="16" customFormat="false" ht="15" hidden="false" customHeight="false" outlineLevel="0" collapsed="false">
      <c r="B16" s="22" t="s">
        <v>31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customFormat="false" ht="15" hidden="false" customHeight="false" outlineLevel="0" collapsed="false">
      <c r="B17" s="24" t="s">
        <v>32</v>
      </c>
      <c r="C17" s="25" t="n">
        <v>76.6</v>
      </c>
      <c r="D17" s="25" t="n">
        <v>76.6</v>
      </c>
      <c r="E17" s="25" t="n">
        <v>76.6</v>
      </c>
      <c r="F17" s="25" t="n">
        <v>76.6</v>
      </c>
      <c r="G17" s="25" t="n">
        <v>76.6</v>
      </c>
      <c r="H17" s="25" t="n">
        <v>76.6</v>
      </c>
      <c r="I17" s="25" t="n">
        <v>76.6</v>
      </c>
      <c r="J17" s="25" t="n">
        <v>76.6</v>
      </c>
      <c r="K17" s="25" t="n">
        <v>76.6</v>
      </c>
      <c r="L17" s="25" t="n">
        <v>76.6</v>
      </c>
      <c r="M17" s="25" t="n">
        <v>76.6</v>
      </c>
      <c r="N17" s="25" t="n">
        <v>76.6</v>
      </c>
      <c r="O17" s="26" t="n">
        <f aca="false">SUM(C17:N17)</f>
        <v>919.2</v>
      </c>
      <c r="P17" s="27" t="n">
        <f aca="false">IF($O$15=0,"",O17/$O$15)</f>
        <v>0.0134484272128749</v>
      </c>
    </row>
    <row r="18" customFormat="false" ht="15" hidden="false" customHeight="false" outlineLevel="0" collapsed="false">
      <c r="B18" s="24" t="s">
        <v>33</v>
      </c>
      <c r="C18" s="25" t="n">
        <v>60</v>
      </c>
      <c r="D18" s="25" t="n">
        <v>40</v>
      </c>
      <c r="E18" s="25" t="n">
        <v>70</v>
      </c>
      <c r="F18" s="25" t="n">
        <v>0</v>
      </c>
      <c r="G18" s="25" t="n">
        <v>45</v>
      </c>
      <c r="H18" s="25" t="n">
        <v>30</v>
      </c>
      <c r="I18" s="25" t="n">
        <v>0</v>
      </c>
      <c r="J18" s="25" t="n">
        <v>55</v>
      </c>
      <c r="K18" s="25" t="n">
        <v>35</v>
      </c>
      <c r="L18" s="25" t="n">
        <v>0</v>
      </c>
      <c r="M18" s="25" t="n">
        <v>70</v>
      </c>
      <c r="N18" s="25" t="n">
        <v>100</v>
      </c>
      <c r="O18" s="26" t="n">
        <f aca="false">SUM(C18:N18)</f>
        <v>505</v>
      </c>
      <c r="P18" s="27" t="n">
        <f aca="false">IF($O$15=0,"",O18/$O$15)</f>
        <v>0.00738844184345282</v>
      </c>
    </row>
    <row r="19" customFormat="false" ht="15" hidden="false" customHeight="false" outlineLevel="0" collapsed="false">
      <c r="B19" s="28" t="s">
        <v>34</v>
      </c>
      <c r="C19" s="26" t="n">
        <f aca="false">C15-SUM(C17:C18)</f>
        <v>4663.4</v>
      </c>
      <c r="D19" s="26" t="n">
        <f aca="false">D15-SUM(D17:D18)</f>
        <v>4483.4</v>
      </c>
      <c r="E19" s="26" t="n">
        <f aca="false">E15-SUM(E17:E18)</f>
        <v>4903.4</v>
      </c>
      <c r="F19" s="26" t="n">
        <f aca="false">F15-SUM(F17:F18)</f>
        <v>5273.4</v>
      </c>
      <c r="G19" s="26" t="n">
        <f aca="false">G15-SUM(G17:G18)</f>
        <v>5678.4</v>
      </c>
      <c r="H19" s="26" t="n">
        <f aca="false">H15-SUM(H17:H18)</f>
        <v>4993.4</v>
      </c>
      <c r="I19" s="26" t="n">
        <f aca="false">I15-SUM(I17:I18)</f>
        <v>5273.4</v>
      </c>
      <c r="J19" s="26" t="n">
        <f aca="false">J15-SUM(J17:J18)</f>
        <v>5568.4</v>
      </c>
      <c r="K19" s="26" t="n">
        <f aca="false">K15-SUM(K17:K18)</f>
        <v>5388.4</v>
      </c>
      <c r="L19" s="26" t="n">
        <f aca="false">L15-SUM(L17:L18)</f>
        <v>6173.4</v>
      </c>
      <c r="M19" s="26" t="n">
        <f aca="false">M15-SUM(M17:M18)</f>
        <v>6453.4</v>
      </c>
      <c r="N19" s="26" t="n">
        <f aca="false">N15-SUM(N17:N18)</f>
        <v>8073.4</v>
      </c>
      <c r="O19" s="26" t="n">
        <f aca="false">SUM(C19:N19)</f>
        <v>66925.8</v>
      </c>
      <c r="P19" s="27" t="n">
        <f aca="false">IF($O$15=0,"",O19/$O$15)</f>
        <v>0.979163130943672</v>
      </c>
    </row>
    <row r="20" customFormat="false" ht="15" hidden="false" customHeight="false" outlineLevel="0" collapsed="false">
      <c r="B20" s="22" t="s">
        <v>35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customFormat="false" ht="15" hidden="false" customHeight="false" outlineLevel="0" collapsed="false">
      <c r="B21" s="24" t="s">
        <v>36</v>
      </c>
      <c r="C21" s="25" t="n">
        <f aca="false">ROUND(C13*0.42,2)</f>
        <v>1764</v>
      </c>
      <c r="D21" s="25" t="n">
        <f aca="false">ROUND(D13*0.42,2)</f>
        <v>1638</v>
      </c>
      <c r="E21" s="25" t="n">
        <f aca="false">ROUND(E13*0.42,2)</f>
        <v>1890</v>
      </c>
      <c r="F21" s="25" t="n">
        <f aca="false">ROUND(F13*0.42,2)</f>
        <v>1974</v>
      </c>
      <c r="G21" s="25" t="n">
        <f aca="false">ROUND(G13*0.42,2)</f>
        <v>2100</v>
      </c>
      <c r="H21" s="25" t="n">
        <f aca="false">ROUND(H13*0.42,2)</f>
        <v>1848</v>
      </c>
      <c r="I21" s="25" t="n">
        <f aca="false">ROUND(I13*0.42,2)</f>
        <v>1932</v>
      </c>
      <c r="J21" s="25" t="n">
        <f aca="false">ROUND(J13*0.42,2)</f>
        <v>2142</v>
      </c>
      <c r="K21" s="25" t="n">
        <f aca="false">ROUND(K13*0.42,2)</f>
        <v>2016</v>
      </c>
      <c r="L21" s="25" t="n">
        <f aca="false">ROUND(L13*0.42,2)</f>
        <v>2268</v>
      </c>
      <c r="M21" s="25" t="n">
        <f aca="false">ROUND(M13*0.42,2)</f>
        <v>2394</v>
      </c>
      <c r="N21" s="25" t="n">
        <f aca="false">ROUND(N13*0.42,2)</f>
        <v>3066</v>
      </c>
      <c r="O21" s="26" t="n">
        <f aca="false">SUM(C21:N21)</f>
        <v>25032</v>
      </c>
      <c r="P21" s="27" t="n">
        <f aca="false">IF($O$15=0,"",O21/$O$15)</f>
        <v>0.366232626188735</v>
      </c>
    </row>
    <row r="22" customFormat="false" ht="15" hidden="false" customHeight="false" outlineLevel="0" collapsed="false">
      <c r="B22" s="24" t="s">
        <v>37</v>
      </c>
      <c r="C22" s="25" t="n">
        <f aca="false">ROUND((C13+C14)*0.025,2)</f>
        <v>120</v>
      </c>
      <c r="D22" s="25" t="n">
        <f aca="false">ROUND((D13+D14)*0.025,2)</f>
        <v>115</v>
      </c>
      <c r="E22" s="25" t="n">
        <f aca="false">ROUND((E13+E14)*0.025,2)</f>
        <v>126.25</v>
      </c>
      <c r="F22" s="25" t="n">
        <f aca="false">ROUND((F13+F14)*0.025,2)</f>
        <v>133.75</v>
      </c>
      <c r="G22" s="25" t="n">
        <f aca="false">ROUND((G13+G14)*0.025,2)</f>
        <v>145</v>
      </c>
      <c r="H22" s="25" t="n">
        <f aca="false">ROUND((H13+H14)*0.025,2)</f>
        <v>127.5</v>
      </c>
      <c r="I22" s="25" t="n">
        <f aca="false">ROUND((I13+I14)*0.025,2)</f>
        <v>133.75</v>
      </c>
      <c r="J22" s="25" t="n">
        <f aca="false">ROUND((J13+J14)*0.025,2)</f>
        <v>142.5</v>
      </c>
      <c r="K22" s="25" t="n">
        <f aca="false">ROUND((K13+K14)*0.025,2)</f>
        <v>137.5</v>
      </c>
      <c r="L22" s="25" t="n">
        <f aca="false">ROUND((L13+L14)*0.025,2)</f>
        <v>156.25</v>
      </c>
      <c r="M22" s="25" t="n">
        <f aca="false">ROUND((M13+M14)*0.025,2)</f>
        <v>165</v>
      </c>
      <c r="N22" s="25" t="n">
        <f aca="false">ROUND((N13+N14)*0.025,2)</f>
        <v>206.25</v>
      </c>
      <c r="O22" s="26" t="n">
        <f aca="false">SUM(C22:N22)</f>
        <v>1708.75</v>
      </c>
      <c r="P22" s="27" t="n">
        <f aca="false">IF($O$15=0,"",O22/$O$15)</f>
        <v>0.025</v>
      </c>
    </row>
    <row r="23" customFormat="false" ht="15" hidden="false" customHeight="false" outlineLevel="0" collapsed="false">
      <c r="B23" s="24" t="s">
        <v>38</v>
      </c>
      <c r="C23" s="25" t="n">
        <v>90</v>
      </c>
      <c r="D23" s="25" t="n">
        <v>80</v>
      </c>
      <c r="E23" s="25" t="n">
        <v>100</v>
      </c>
      <c r="F23" s="25" t="n">
        <v>100</v>
      </c>
      <c r="G23" s="25" t="n">
        <v>115</v>
      </c>
      <c r="H23" s="25" t="n">
        <v>95</v>
      </c>
      <c r="I23" s="25" t="n">
        <v>110</v>
      </c>
      <c r="J23" s="25" t="n">
        <v>120</v>
      </c>
      <c r="K23" s="25" t="n">
        <v>105</v>
      </c>
      <c r="L23" s="25" t="n">
        <v>130</v>
      </c>
      <c r="M23" s="25" t="n">
        <v>140</v>
      </c>
      <c r="N23" s="25" t="n">
        <v>175</v>
      </c>
      <c r="O23" s="26" t="n">
        <f aca="false">SUM(C23:N23)</f>
        <v>1360</v>
      </c>
      <c r="P23" s="27" t="n">
        <f aca="false">IF($O$15=0,"",O23/$O$15)</f>
        <v>0.0198975859546452</v>
      </c>
    </row>
    <row r="24" customFormat="false" ht="15" hidden="false" customHeight="false" outlineLevel="0" collapsed="false">
      <c r="B24" s="28" t="s">
        <v>39</v>
      </c>
      <c r="C24" s="26" t="n">
        <f aca="false">C19-SUM(C21:C23)</f>
        <v>2689.4</v>
      </c>
      <c r="D24" s="26" t="n">
        <f aca="false">D19-SUM(D21:D23)</f>
        <v>2650.4</v>
      </c>
      <c r="E24" s="26" t="n">
        <f aca="false">E19-SUM(E21:E23)</f>
        <v>2787.15</v>
      </c>
      <c r="F24" s="26" t="n">
        <f aca="false">F19-SUM(F21:F23)</f>
        <v>3065.65</v>
      </c>
      <c r="G24" s="26" t="n">
        <f aca="false">G19-SUM(G21:G23)</f>
        <v>3318.4</v>
      </c>
      <c r="H24" s="26" t="n">
        <f aca="false">H19-SUM(H21:H23)</f>
        <v>2922.9</v>
      </c>
      <c r="I24" s="26" t="n">
        <f aca="false">I19-SUM(I21:I23)</f>
        <v>3097.65</v>
      </c>
      <c r="J24" s="26" t="n">
        <f aca="false">J19-SUM(J21:J23)</f>
        <v>3163.9</v>
      </c>
      <c r="K24" s="26" t="n">
        <f aca="false">K19-SUM(K21:K23)</f>
        <v>3129.9</v>
      </c>
      <c r="L24" s="26" t="n">
        <f aca="false">L19-SUM(L21:L23)</f>
        <v>3619.15</v>
      </c>
      <c r="M24" s="26" t="n">
        <f aca="false">M19-SUM(M21:M23)</f>
        <v>3754.4</v>
      </c>
      <c r="N24" s="26" t="n">
        <f aca="false">N19-SUM(N21:N23)</f>
        <v>4626.15</v>
      </c>
      <c r="O24" s="26" t="n">
        <f aca="false">SUM(C24:N24)</f>
        <v>38825.05</v>
      </c>
      <c r="P24" s="27" t="n">
        <f aca="false">IF($O$15=0,"",O24/$O$15)</f>
        <v>0.568032918800293</v>
      </c>
    </row>
    <row r="25" customFormat="false" ht="15" hidden="false" customHeight="false" outlineLevel="0" collapsed="false">
      <c r="B25" s="22" t="s">
        <v>40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customFormat="false" ht="15" hidden="false" customHeight="false" outlineLevel="0" collapsed="false">
      <c r="B26" s="24" t="s">
        <v>41</v>
      </c>
      <c r="C26" s="25" t="n">
        <v>700</v>
      </c>
      <c r="D26" s="25" t="n">
        <v>700</v>
      </c>
      <c r="E26" s="25" t="n">
        <v>700</v>
      </c>
      <c r="F26" s="25" t="n">
        <v>700</v>
      </c>
      <c r="G26" s="25" t="n">
        <v>700</v>
      </c>
      <c r="H26" s="25" t="n">
        <v>700</v>
      </c>
      <c r="I26" s="25" t="n">
        <v>700</v>
      </c>
      <c r="J26" s="25" t="n">
        <v>700</v>
      </c>
      <c r="K26" s="25" t="n">
        <v>700</v>
      </c>
      <c r="L26" s="25" t="n">
        <v>700</v>
      </c>
      <c r="M26" s="25" t="n">
        <v>700</v>
      </c>
      <c r="N26" s="25" t="n">
        <v>700</v>
      </c>
      <c r="O26" s="26" t="n">
        <f aca="false">SUM(C26:N26)</f>
        <v>8400</v>
      </c>
      <c r="P26" s="27" t="n">
        <f aca="false">IF($O$15=0,"",O26/$O$15)</f>
        <v>0.12289685442575</v>
      </c>
    </row>
    <row r="27" customFormat="false" ht="15" hidden="false" customHeight="false" outlineLevel="0" collapsed="false">
      <c r="B27" s="24" t="s">
        <v>42</v>
      </c>
      <c r="C27" s="25" t="n">
        <v>210</v>
      </c>
      <c r="D27" s="25" t="n">
        <v>200</v>
      </c>
      <c r="E27" s="25" t="n">
        <v>205</v>
      </c>
      <c r="F27" s="25" t="n">
        <v>215</v>
      </c>
      <c r="G27" s="25" t="n">
        <v>225</v>
      </c>
      <c r="H27" s="25" t="n">
        <v>230</v>
      </c>
      <c r="I27" s="25" t="n">
        <v>220</v>
      </c>
      <c r="J27" s="25" t="n">
        <v>215</v>
      </c>
      <c r="K27" s="25" t="n">
        <v>210</v>
      </c>
      <c r="L27" s="25" t="n">
        <v>225</v>
      </c>
      <c r="M27" s="25" t="n">
        <v>235</v>
      </c>
      <c r="N27" s="25" t="n">
        <v>250</v>
      </c>
      <c r="O27" s="26" t="n">
        <f aca="false">SUM(C27:N27)</f>
        <v>2640</v>
      </c>
      <c r="P27" s="27" t="n">
        <f aca="false">IF($O$15=0,"",O27/$O$15)</f>
        <v>0.0386247256766642</v>
      </c>
    </row>
    <row r="28" customFormat="false" ht="15" hidden="false" customHeight="false" outlineLevel="0" collapsed="false">
      <c r="B28" s="24" t="s">
        <v>43</v>
      </c>
      <c r="C28" s="25" t="n">
        <v>0</v>
      </c>
      <c r="D28" s="25" t="n">
        <v>0</v>
      </c>
      <c r="E28" s="25" t="n">
        <v>0</v>
      </c>
      <c r="F28" s="25" t="n">
        <v>0</v>
      </c>
      <c r="G28" s="25" t="n">
        <v>0</v>
      </c>
      <c r="H28" s="25" t="n">
        <v>0</v>
      </c>
      <c r="I28" s="25" t="n">
        <v>0</v>
      </c>
      <c r="J28" s="25" t="n">
        <v>0</v>
      </c>
      <c r="K28" s="25" t="n">
        <v>0</v>
      </c>
      <c r="L28" s="25" t="n">
        <v>0</v>
      </c>
      <c r="M28" s="25" t="n">
        <v>0</v>
      </c>
      <c r="N28" s="25" t="n">
        <v>0</v>
      </c>
      <c r="O28" s="26" t="n">
        <f aca="false">SUM(C28:N28)</f>
        <v>0</v>
      </c>
      <c r="P28" s="27" t="n">
        <f aca="false">IF($O$15=0,"",O28/$O$15)</f>
        <v>0</v>
      </c>
    </row>
    <row r="29" customFormat="false" ht="15" hidden="false" customHeight="false" outlineLevel="0" collapsed="false">
      <c r="B29" s="24" t="s">
        <v>44</v>
      </c>
      <c r="C29" s="25" t="n">
        <v>1400</v>
      </c>
      <c r="D29" s="25" t="n">
        <v>1400</v>
      </c>
      <c r="E29" s="25" t="n">
        <v>1400</v>
      </c>
      <c r="F29" s="25" t="n">
        <v>1400</v>
      </c>
      <c r="G29" s="25" t="n">
        <v>1400</v>
      </c>
      <c r="H29" s="25" t="n">
        <v>1400</v>
      </c>
      <c r="I29" s="25" t="n">
        <v>1400</v>
      </c>
      <c r="J29" s="25" t="n">
        <v>1400</v>
      </c>
      <c r="K29" s="25" t="n">
        <v>1400</v>
      </c>
      <c r="L29" s="25" t="n">
        <v>1400</v>
      </c>
      <c r="M29" s="25" t="n">
        <v>1400</v>
      </c>
      <c r="N29" s="25" t="n">
        <v>1400</v>
      </c>
      <c r="O29" s="26" t="n">
        <f aca="false">SUM(C29:N29)</f>
        <v>16800</v>
      </c>
      <c r="P29" s="27" t="n">
        <f aca="false">IF($O$15=0,"",O29/$O$15)</f>
        <v>0.2457937088515</v>
      </c>
    </row>
    <row r="30" customFormat="false" ht="15" hidden="false" customHeight="false" outlineLevel="0" collapsed="false">
      <c r="B30" s="24" t="s">
        <v>45</v>
      </c>
      <c r="C30" s="25" t="n">
        <v>120</v>
      </c>
      <c r="D30" s="25" t="n">
        <v>120</v>
      </c>
      <c r="E30" s="25" t="n">
        <v>150</v>
      </c>
      <c r="F30" s="25" t="n">
        <v>120</v>
      </c>
      <c r="G30" s="25" t="n">
        <v>150</v>
      </c>
      <c r="H30" s="25" t="n">
        <v>120</v>
      </c>
      <c r="I30" s="25" t="n">
        <v>120</v>
      </c>
      <c r="J30" s="25" t="n">
        <v>180</v>
      </c>
      <c r="K30" s="25" t="n">
        <v>150</v>
      </c>
      <c r="L30" s="25" t="n">
        <v>180</v>
      </c>
      <c r="M30" s="25" t="n">
        <v>200</v>
      </c>
      <c r="N30" s="25" t="n">
        <v>250</v>
      </c>
      <c r="O30" s="26" t="n">
        <f aca="false">SUM(C30:N30)</f>
        <v>1860</v>
      </c>
      <c r="P30" s="27" t="n">
        <f aca="false">IF($O$15=0,"",O30/$O$15)</f>
        <v>0.0272128749085589</v>
      </c>
    </row>
    <row r="31" customFormat="false" ht="15" hidden="false" customHeight="false" outlineLevel="0" collapsed="false">
      <c r="B31" s="24" t="s">
        <v>46</v>
      </c>
      <c r="C31" s="25" t="n">
        <v>90</v>
      </c>
      <c r="D31" s="25" t="n">
        <v>90</v>
      </c>
      <c r="E31" s="25" t="n">
        <v>90</v>
      </c>
      <c r="F31" s="25" t="n">
        <v>90</v>
      </c>
      <c r="G31" s="25" t="n">
        <v>90</v>
      </c>
      <c r="H31" s="25" t="n">
        <v>90</v>
      </c>
      <c r="I31" s="25" t="n">
        <v>90</v>
      </c>
      <c r="J31" s="25" t="n">
        <v>90</v>
      </c>
      <c r="K31" s="25" t="n">
        <v>90</v>
      </c>
      <c r="L31" s="25" t="n">
        <v>90</v>
      </c>
      <c r="M31" s="25" t="n">
        <v>90</v>
      </c>
      <c r="N31" s="25" t="n">
        <v>90</v>
      </c>
      <c r="O31" s="26" t="n">
        <f aca="false">SUM(C31:N31)</f>
        <v>1080</v>
      </c>
      <c r="P31" s="27" t="n">
        <f aca="false">IF($O$15=0,"",O31/$O$15)</f>
        <v>0.0158010241404536</v>
      </c>
    </row>
    <row r="32" customFormat="false" ht="15" hidden="false" customHeight="false" outlineLevel="0" collapsed="false">
      <c r="B32" s="28" t="s">
        <v>47</v>
      </c>
      <c r="C32" s="26" t="n">
        <f aca="false">SUM(C26:C31)</f>
        <v>2520</v>
      </c>
      <c r="D32" s="26" t="n">
        <f aca="false">SUM(D26:D31)</f>
        <v>2510</v>
      </c>
      <c r="E32" s="26" t="n">
        <f aca="false">SUM(E26:E31)</f>
        <v>2545</v>
      </c>
      <c r="F32" s="26" t="n">
        <f aca="false">SUM(F26:F31)</f>
        <v>2525</v>
      </c>
      <c r="G32" s="26" t="n">
        <f aca="false">SUM(G26:G31)</f>
        <v>2565</v>
      </c>
      <c r="H32" s="26" t="n">
        <f aca="false">SUM(H26:H31)</f>
        <v>2540</v>
      </c>
      <c r="I32" s="26" t="n">
        <f aca="false">SUM(I26:I31)</f>
        <v>2530</v>
      </c>
      <c r="J32" s="26" t="n">
        <f aca="false">SUM(J26:J31)</f>
        <v>2585</v>
      </c>
      <c r="K32" s="26" t="n">
        <f aca="false">SUM(K26:K31)</f>
        <v>2550</v>
      </c>
      <c r="L32" s="26" t="n">
        <f aca="false">SUM(L26:L31)</f>
        <v>2595</v>
      </c>
      <c r="M32" s="26" t="n">
        <f aca="false">SUM(M26:M31)</f>
        <v>2625</v>
      </c>
      <c r="N32" s="26" t="n">
        <f aca="false">SUM(N26:N31)</f>
        <v>2690</v>
      </c>
      <c r="O32" s="26" t="n">
        <f aca="false">SUM(C32:N32)</f>
        <v>30780</v>
      </c>
      <c r="P32" s="27" t="n">
        <f aca="false">IF($O$15=0,"",O32/$O$15)</f>
        <v>0.450329188002926</v>
      </c>
    </row>
    <row r="33" customFormat="false" ht="15" hidden="false" customHeight="false" outlineLevel="0" collapsed="false">
      <c r="B33" s="29" t="s">
        <v>48</v>
      </c>
      <c r="C33" s="30" t="n">
        <f aca="false">C24-C32</f>
        <v>169.4</v>
      </c>
      <c r="D33" s="30" t="n">
        <f aca="false">D24-D32</f>
        <v>140.4</v>
      </c>
      <c r="E33" s="30" t="n">
        <f aca="false">E24-E32</f>
        <v>242.15</v>
      </c>
      <c r="F33" s="30" t="n">
        <f aca="false">F24-F32</f>
        <v>540.65</v>
      </c>
      <c r="G33" s="30" t="n">
        <f aca="false">G24-G32</f>
        <v>753.4</v>
      </c>
      <c r="H33" s="30" t="n">
        <f aca="false">H24-H32</f>
        <v>382.9</v>
      </c>
      <c r="I33" s="30" t="n">
        <f aca="false">I24-I32</f>
        <v>567.65</v>
      </c>
      <c r="J33" s="30" t="n">
        <f aca="false">J24-J32</f>
        <v>578.9</v>
      </c>
      <c r="K33" s="30" t="n">
        <f aca="false">K24-K32</f>
        <v>579.9</v>
      </c>
      <c r="L33" s="30" t="n">
        <f aca="false">L24-L32</f>
        <v>1024.15</v>
      </c>
      <c r="M33" s="30" t="n">
        <f aca="false">M24-M32</f>
        <v>1129.4</v>
      </c>
      <c r="N33" s="30" t="n">
        <f aca="false">N24-N32</f>
        <v>1936.15</v>
      </c>
      <c r="O33" s="30" t="n">
        <f aca="false">SUM(C33:N33)</f>
        <v>8045.05</v>
      </c>
      <c r="P33" s="31" t="n">
        <f aca="false">IF($O$15=0,"",O33/$O$15)</f>
        <v>0.117703730797366</v>
      </c>
    </row>
    <row r="34" customFormat="false" ht="15" hidden="false" customHeight="false" outlineLevel="0" collapsed="false">
      <c r="B34" s="28" t="s">
        <v>49</v>
      </c>
      <c r="C34" s="32" t="n">
        <f aca="false">IF(C15=0,"",C33/C15)</f>
        <v>0.0352916666666666</v>
      </c>
      <c r="D34" s="32" t="n">
        <f aca="false">IF(D15=0,"",D33/D15)</f>
        <v>0.0305217391304347</v>
      </c>
      <c r="E34" s="32" t="n">
        <f aca="false">IF(E15=0,"",E33/E15)</f>
        <v>0.0479504950495049</v>
      </c>
      <c r="F34" s="32" t="n">
        <f aca="false">IF(F15=0,"",F33/F15)</f>
        <v>0.101056074766355</v>
      </c>
      <c r="G34" s="32" t="n">
        <f aca="false">IF(G15=0,"",G33/G15)</f>
        <v>0.129896551724138</v>
      </c>
      <c r="H34" s="32" t="n">
        <f aca="false">IF(H15=0,"",H33/H15)</f>
        <v>0.075078431372549</v>
      </c>
      <c r="I34" s="32" t="n">
        <f aca="false">IF(I15=0,"",I33/I15)</f>
        <v>0.106102803738318</v>
      </c>
      <c r="J34" s="32" t="n">
        <f aca="false">IF(J15=0,"",J33/J15)</f>
        <v>0.101561403508772</v>
      </c>
      <c r="K34" s="32" t="n">
        <f aca="false">IF(K15=0,"",K33/K15)</f>
        <v>0.105436363636364</v>
      </c>
      <c r="L34" s="32" t="n">
        <f aca="false">IF(L15=0,"",L33/L15)</f>
        <v>0.163864</v>
      </c>
      <c r="M34" s="32" t="n">
        <f aca="false">IF(M15=0,"",M33/M15)</f>
        <v>0.171121212121212</v>
      </c>
      <c r="N34" s="32" t="n">
        <f aca="false">IF(N15=0,"",N33/N15)</f>
        <v>0.234684848484848</v>
      </c>
      <c r="O34" s="32" t="n">
        <f aca="false">IF(O15=0,"",O33/O15)</f>
        <v>0.117703730797366</v>
      </c>
      <c r="P34" s="33"/>
    </row>
    <row r="35" customFormat="false" ht="15" hidden="false" customHeight="false" outlineLevel="0" collapsed="false">
      <c r="B35" s="9" t="s">
        <v>50</v>
      </c>
    </row>
    <row r="53" customFormat="false" ht="15" hidden="false" customHeight="false" outlineLevel="0" collapsed="false">
      <c r="B53" s="34" t="s">
        <v>51</v>
      </c>
    </row>
  </sheetData>
  <mergeCells count="15">
    <mergeCell ref="B2:P2"/>
    <mergeCell ref="B3:P3"/>
    <mergeCell ref="C4:F4"/>
    <mergeCell ref="K4:L4"/>
    <mergeCell ref="M4:N4"/>
    <mergeCell ref="C6:E6"/>
    <mergeCell ref="F6:H6"/>
    <mergeCell ref="I6:K6"/>
    <mergeCell ref="L6:P6"/>
    <mergeCell ref="B7:B8"/>
    <mergeCell ref="C7:E8"/>
    <mergeCell ref="F7:H8"/>
    <mergeCell ref="I7:K8"/>
    <mergeCell ref="L7:P8"/>
    <mergeCell ref="L9:P9"/>
  </mergeCells>
  <conditionalFormatting sqref="C33:O33">
    <cfRule type="cellIs" priority="2" operator="lessThan" aboveAverage="0" equalAverage="0" bottom="0" percent="0" rank="0" text="" dxfId="0">
      <formula>0</formula>
    </cfRule>
  </conditionalFormatting>
  <conditionalFormatting sqref="L7">
    <cfRule type="cellIs" priority="3" operator="greaterThan" aboveAverage="0" equalAverage="0" bottom="0" percent="0" rank="0" text="" dxfId="1">
      <formula>1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52</v>
      </c>
      <c r="C2" s="2"/>
    </row>
    <row r="3" customFormat="false" ht="21.75" hidden="false" customHeight="true" outlineLevel="0" collapsed="false">
      <c r="B3" s="3" t="s">
        <v>53</v>
      </c>
      <c r="C3" s="3"/>
    </row>
    <row r="5" customFormat="false" ht="15" hidden="false" customHeight="false" outlineLevel="0" collapsed="false">
      <c r="B5" s="35" t="s">
        <v>54</v>
      </c>
    </row>
    <row r="6" customFormat="false" ht="19.5" hidden="false" customHeight="true" outlineLevel="0" collapsed="false">
      <c r="B6" s="36" t="n">
        <v>1</v>
      </c>
      <c r="C6" s="37" t="s">
        <v>55</v>
      </c>
    </row>
    <row r="7" customFormat="false" ht="19.5" hidden="false" customHeight="true" outlineLevel="0" collapsed="false">
      <c r="B7" s="36" t="n">
        <v>2</v>
      </c>
      <c r="C7" s="37" t="s">
        <v>56</v>
      </c>
    </row>
    <row r="8" customFormat="false" ht="30" hidden="false" customHeight="true" outlineLevel="0" collapsed="false">
      <c r="B8" s="36" t="n">
        <v>3</v>
      </c>
      <c r="C8" s="37" t="s">
        <v>57</v>
      </c>
    </row>
    <row r="9" customFormat="false" ht="19.5" hidden="false" customHeight="true" outlineLevel="0" collapsed="false">
      <c r="B9" s="36" t="n">
        <v>4</v>
      </c>
      <c r="C9" s="37" t="s">
        <v>58</v>
      </c>
    </row>
    <row r="10" customFormat="false" ht="19.5" hidden="false" customHeight="true" outlineLevel="0" collapsed="false">
      <c r="B10" s="36" t="n">
        <v>5</v>
      </c>
      <c r="C10" s="37" t="s">
        <v>59</v>
      </c>
    </row>
    <row r="12" customFormat="false" ht="15" hidden="false" customHeight="false" outlineLevel="0" collapsed="false">
      <c r="B12" s="35" t="s">
        <v>60</v>
      </c>
    </row>
    <row r="13" customFormat="false" ht="15" hidden="false" customHeight="false" outlineLevel="0" collapsed="false">
      <c r="B13" s="38"/>
      <c r="C13" s="39" t="s">
        <v>61</v>
      </c>
    </row>
    <row r="14" customFormat="false" ht="15" hidden="false" customHeight="false" outlineLevel="0" collapsed="false">
      <c r="B14" s="40"/>
      <c r="C14" s="39" t="s">
        <v>62</v>
      </c>
    </row>
    <row r="16" customFormat="false" ht="15" hidden="false" customHeight="false" outlineLevel="0" collapsed="false">
      <c r="B16" s="35" t="s">
        <v>63</v>
      </c>
    </row>
    <row r="17" customFormat="false" ht="30" hidden="false" customHeight="true" outlineLevel="0" collapsed="false">
      <c r="B17" s="41" t="s">
        <v>64</v>
      </c>
      <c r="C17" s="37" t="s">
        <v>65</v>
      </c>
    </row>
    <row r="18" customFormat="false" ht="19.5" hidden="false" customHeight="true" outlineLevel="0" collapsed="false">
      <c r="B18" s="41" t="s">
        <v>64</v>
      </c>
      <c r="C18" s="37" t="s">
        <v>66</v>
      </c>
    </row>
    <row r="19" customFormat="false" ht="19.5" hidden="false" customHeight="true" outlineLevel="0" collapsed="false">
      <c r="B19" s="41" t="s">
        <v>64</v>
      </c>
      <c r="C19" s="37" t="s">
        <v>67</v>
      </c>
    </row>
    <row r="20" customFormat="false" ht="19.5" hidden="false" customHeight="true" outlineLevel="0" collapsed="false">
      <c r="B20" s="41" t="s">
        <v>64</v>
      </c>
      <c r="C20" s="37" t="s">
        <v>68</v>
      </c>
    </row>
    <row r="22" customFormat="false" ht="15" hidden="false" customHeight="false" outlineLevel="0" collapsed="false">
      <c r="C22" s="42" t="s">
        <v>69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2026-10-18T16:14:47Z</dcterms:created>
  <dc:creator>openpyxl</dc:creator>
  <dc:description/>
  <dc:language>en-US</dc:language>
  <cp:lastModifiedBy/>
  <dcterms:modified xsi:type="dcterms:W3CDTF">2026-10-18T18:25:04Z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