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ábitos do mês" sheetId="1" state="visible" r:id="rId3"/>
    <sheet name="Como usar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<sst xmlns="http://schemas.openxmlformats.org/spreadsheetml/2006/main" count="200" uniqueCount="40">
  <si>
    <t xml:space="preserve">Controle de Hábitos</t>
  </si>
  <si>
    <t xml:space="preserve">Marque X no dia em que cumpriu cada hábito. A porcentagem do mês, a meta e o gráfico de constância são automáticos.</t>
  </si>
  <si>
    <t xml:space="preserve">Mês:</t>
  </si>
  <si>
    <t xml:space="preserve">CONSTÂNCIA DO MÊS</t>
  </si>
  <si>
    <t xml:space="preserve">HÁBITOS NA META</t>
  </si>
  <si>
    <t xml:space="preserve">MELHOR DIA DO MÊS</t>
  </si>
  <si>
    <t xml:space="preserve">HÁBITO MAIS CONSTANTE</t>
  </si>
  <si>
    <t xml:space="preserve">Hábito</t>
  </si>
  <si>
    <t xml:space="preserve">Meta (dias)</t>
  </si>
  <si>
    <t xml:space="preserve">Feito</t>
  </si>
  <si>
    <t xml:space="preserve">% mês</t>
  </si>
  <si>
    <t xml:space="preserve">Situação</t>
  </si>
  <si>
    <t xml:space="preserve">Beber 2 L de água</t>
  </si>
  <si>
    <t xml:space="preserve">x</t>
  </si>
  <si>
    <t xml:space="preserve">Exercício físico (30 min)</t>
  </si>
  <si>
    <t xml:space="preserve">Ler 10 páginas</t>
  </si>
  <si>
    <t xml:space="preserve">Dormir antes das 23h</t>
  </si>
  <si>
    <t xml:space="preserve">Meditar 5 minutos</t>
  </si>
  <si>
    <t xml:space="preserve">Sem doces</t>
  </si>
  <si>
    <t xml:space="preserve">Estudar inglês</t>
  </si>
  <si>
    <t xml:space="preserve">Anotar os gastos do dia</t>
  </si>
  <si>
    <t xml:space="preserve">% dos hábitos feitos no dia</t>
  </si>
  <si>
    <t xml:space="preserve">Marque com x (ou escolha no menu). O dia de hoje fica amarelo.</t>
  </si>
  <si>
    <t xml:space="preserve">Modelo gratuito do DocFree · docfree.com.br</t>
  </si>
  <si>
    <t xml:space="preserve">Como usar esta planilha</t>
  </si>
  <si>
    <t xml:space="preserve">Passo a passo</t>
  </si>
  <si>
    <t xml:space="preserve">Escolha o mês no campo amarelo: os dias e os dias da semana aparecem sozinhos.</t>
  </si>
  <si>
    <t xml:space="preserve">Escreva até 12 hábitos e a meta de dias no mês para cada um.</t>
  </si>
  <si>
    <t xml:space="preserve">Todo dia, marque x nos hábitos que cumpriu.</t>
  </si>
  <si>
    <t xml:space="preserve">Acompanhe quantos dias fez, a porcentagem do mês e se bateu a meta.</t>
  </si>
  <si>
    <t xml:space="preserve">O gráfico mostra a sua constância dia a dia.</t>
  </si>
  <si>
    <t xml:space="preserve">Legenda de cores</t>
  </si>
  <si>
    <t xml:space="preserve">Células brancas: é aqui que você digita.</t>
  </si>
  <si>
    <t xml:space="preserve">Células cinza: calculam sozinhas. Não precisa mexer.</t>
  </si>
  <si>
    <t xml:space="preserve">Dicas</t>
  </si>
  <si>
    <t xml:space="preserve">•</t>
  </si>
  <si>
    <t xml:space="preserve">Comece com poucos hábitos (3 a 5). É melhor manter poucos do que abandonar muitos.</t>
  </si>
  <si>
    <t xml:space="preserve">Para o mês seguinte, duplique a aba (botão direito &gt; Mover ou copiar), troque o mês e apague os x.</t>
  </si>
  <si>
    <t xml:space="preserve">Funciona no Excel, Google Planilhas e LibreOffice. No celular, use o app do Google Planilhas para marcar todo dia.</t>
  </si>
  <si>
    <t xml:space="preserve">Modelo gratuito do DocFree · docfree.com.br · planilhas e modelos sem cadastro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</si>
</sst>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mmmm/yyyy"/>
    <numFmt numFmtId="166" formatCode="0%"/>
    <numFmt numFmtId="167" formatCode="General"/>
  </numFmts>
  <fonts count="3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FFFFFF"/>
      <name val="Arial"/>
      <family val="0"/>
      <charset val="1"/>
    </font>
    <font>
      <sz val="9.5"/>
      <color rgb="FFE4EEEA"/>
      <name val="Arial"/>
      <family val="0"/>
      <charset val="1"/>
    </font>
    <font>
      <b val="true"/>
      <sz val="10"/>
      <color rgb="FF24332F"/>
      <name val="Arial"/>
      <family val="0"/>
      <charset val="1"/>
    </font>
    <font>
      <b val="true"/>
      <sz val="11"/>
      <color rgb="FF1F7A5A"/>
      <name val="Arial"/>
      <family val="0"/>
      <charset val="1"/>
    </font>
    <font>
      <b val="true"/>
      <sz val="8.5"/>
      <color rgb="FFFFFFFF"/>
      <name val="Arial"/>
      <family val="0"/>
      <charset val="1"/>
    </font>
    <font>
      <b val="true"/>
      <sz val="17"/>
      <color rgb="FF1F7A5A"/>
      <name val="Arial"/>
      <family val="0"/>
      <charset val="1"/>
    </font>
    <font>
      <b val="true"/>
      <sz val="17"/>
      <color rgb="FF2B5CB8"/>
      <name val="Arial"/>
      <family val="0"/>
      <charset val="1"/>
    </font>
    <font>
      <b val="true"/>
      <sz val="17"/>
      <color rgb="FFE07B2E"/>
      <name val="Arial"/>
      <family val="0"/>
      <charset val="1"/>
    </font>
    <font>
      <b val="true"/>
      <sz val="17"/>
      <color rgb="FF6B4FBB"/>
      <name val="Arial"/>
      <family val="0"/>
      <charset val="1"/>
    </font>
    <font>
      <b val="true"/>
      <sz val="9.5"/>
      <color rgb="FFFFFFFF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24332F"/>
      <name val="Arial"/>
      <family val="0"/>
      <charset val="1"/>
    </font>
    <font>
      <b val="true"/>
      <sz val="10"/>
      <color rgb="FF2B5CB8"/>
      <name val="Arial"/>
      <family val="0"/>
      <charset val="1"/>
    </font>
    <font>
      <sz val="8"/>
      <color rgb="FFAAAAAA"/>
      <name val="Arial"/>
      <family val="0"/>
      <charset val="1"/>
    </font>
    <font>
      <b val="true"/>
      <sz val="9"/>
      <name val="Arial"/>
      <family val="0"/>
      <charset val="1"/>
    </font>
    <font>
      <b val="true"/>
      <sz val="9.5"/>
      <color rgb="FF13241F"/>
      <name val="Arial"/>
      <family val="0"/>
      <charset val="1"/>
    </font>
    <font>
      <sz val="6.5"/>
      <color rgb="FF6B7C77"/>
      <name val="Arial"/>
      <family val="0"/>
      <charset val="1"/>
    </font>
    <font>
      <i val="true"/>
      <sz val="8.5"/>
      <color rgb="FF6B7C77"/>
      <name val="Arial"/>
      <family val="0"/>
      <charset val="1"/>
    </font>
    <font>
      <i val="true"/>
      <sz val="8.5"/>
      <color rgb="FF1F7A5A"/>
      <name val="Arial"/>
      <family val="0"/>
      <charset val="1"/>
    </font>
    <font>
      <b val="true"/>
      <sz val="18"/>
      <color rgb="FF000000"/>
      <name val="Calibri"/>
      <family val="2"/>
    </font>
    <font>
      <sz val="10"/>
      <color rgb="FF000000"/>
      <name val="Calibri"/>
      <family val="2"/>
    </font>
    <font>
      <b val="true"/>
      <sz val="12"/>
      <color rgb="FF13241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.5"/>
      <color rgb="FF24332F"/>
      <name val="Arial"/>
      <family val="0"/>
      <charset val="1"/>
    </font>
    <font>
      <b val="true"/>
      <sz val="12"/>
      <color rgb="FF1F7A5A"/>
      <name val="Arial"/>
      <family val="0"/>
      <charset val="1"/>
    </font>
    <font>
      <i val="true"/>
      <sz val="9"/>
      <color rgb="FF1F7A5A"/>
      <name val="Arial"/>
      <family val="0"/>
      <charset val="1"/>
    </font>
  </fonts>
  <fills count="14">
    <fill>
      <patternFill patternType="none"/>
    </fill>
    <fill>
      <patternFill patternType="gray125"/>
    </fill>
    <fill>
      <patternFill patternType="solid">
        <fgColor rgb="FF13241F"/>
        <bgColor rgb="FF24332F"/>
      </patternFill>
    </fill>
    <fill>
      <patternFill patternType="solid">
        <fgColor rgb="FF1F7A5A"/>
        <bgColor rgb="FF008080"/>
      </patternFill>
    </fill>
    <fill>
      <patternFill patternType="solid">
        <fgColor rgb="FFFFF6D5"/>
        <bgColor rgb="FFFDEBDD"/>
      </patternFill>
    </fill>
    <fill>
      <patternFill patternType="solid">
        <fgColor rgb="FF2B5CB8"/>
        <bgColor rgb="FF0066CC"/>
      </patternFill>
    </fill>
    <fill>
      <patternFill patternType="solid">
        <fgColor rgb="FFE07B2E"/>
        <bgColor rgb="FFFF8080"/>
      </patternFill>
    </fill>
    <fill>
      <patternFill patternType="solid">
        <fgColor rgb="FF6B4FBB"/>
        <bgColor rgb="FF2B5CB8"/>
      </patternFill>
    </fill>
    <fill>
      <patternFill patternType="solid">
        <fgColor rgb="FFE3F2EB"/>
        <bgColor rgb="FFE4EEEA"/>
      </patternFill>
    </fill>
    <fill>
      <patternFill patternType="solid">
        <fgColor rgb="FFE6EDFA"/>
        <bgColor rgb="FFEEE9FA"/>
      </patternFill>
    </fill>
    <fill>
      <patternFill patternType="solid">
        <fgColor rgb="FFFDEBDD"/>
        <bgColor rgb="FFFFF6D5"/>
      </patternFill>
    </fill>
    <fill>
      <patternFill patternType="solid">
        <fgColor rgb="FFEEE9FA"/>
        <bgColor rgb="FFE6EDFA"/>
      </patternFill>
    </fill>
    <fill>
      <patternFill patternType="solid">
        <fgColor rgb="FFF3F6F5"/>
        <bgColor rgb="FFF0F0F0"/>
      </patternFill>
    </fill>
    <fill>
      <patternFill patternType="solid">
        <fgColor rgb="FFFFFFFF"/>
        <bgColor rgb="FFF3F6F5"/>
      </patternFill>
    </fill>
  </fills>
  <borders count="4">
    <border diagonalUp="false" diagonalDown="false">
      <left/>
      <right/>
      <top/>
      <bottom/>
      <diagonal/>
    </border>
    <border diagonalUp="false" diagonalDown="false">
      <left style="thin">
        <color rgb="FFD3DDD8"/>
      </left>
      <right/>
      <top style="thin">
        <color rgb="FFD3DDD8"/>
      </top>
      <bottom style="thin">
        <color rgb="FFD3DDD8"/>
      </bottom>
      <diagonal/>
    </border>
    <border diagonalUp="false" diagonalDown="false">
      <left style="thin">
        <color rgb="FFD3DDD8"/>
      </left>
      <right style="thin">
        <color rgb="FFD3DDD8"/>
      </right>
      <top style="thin">
        <color rgb="FFD3DDD8"/>
      </top>
      <bottom style="thin">
        <color rgb="FFD3DDD8"/>
      </bottom>
      <diagonal/>
    </border>
    <border diagonalUp="false" diagonalDown="false">
      <left style="thin">
        <color rgb="FFD3DDD8"/>
      </left>
      <right style="thin">
        <color rgb="FFD3DDD8"/>
      </right>
      <top style="thin">
        <color rgb="FFD3DDD8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true">
      <alignment horizontal="left" vertical="center" textRotation="0" wrapText="false" indent="1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5" fontId="7" fillId="4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3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5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6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7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9" fillId="8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9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1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11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3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2" borderId="0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4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5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8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9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20" fillId="1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20" fillId="1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1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21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2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27" fillId="3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28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4" fontId="0" fillId="13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12" borderId="2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29" fillId="0" borderId="0" xfId="0" applyFont="true" applyBorder="false" applyAlignment="true" applyProtection="true">
      <alignment horizontal="center" vertical="center" textRotation="0" wrapText="true" indent="0" shrinkToFit="false"/>
      <protection locked="true" hidden="false"/>
    </xf>
    <xf numFmtId="164" fontId="3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5">
    <dxf>
      <font>
        <name val="Arial"/>
        <charset val="1"/>
        <family val="0"/>
        <b val="1"/>
        <color rgb="FFFFFFFF"/>
      </font>
      <fill>
        <patternFill>
          <bgColor rgb="FF2E9E6F"/>
        </patternFill>
      </fill>
    </dxf>
    <dxf>
      <fill>
        <patternFill>
          <bgColor rgb="FFFFF1B8"/>
        </patternFill>
      </fill>
    </dxf>
    <dxf>
      <fill>
        <patternFill>
          <bgColor rgb="FFF0F0F0"/>
        </patternFill>
      </fill>
    </dxf>
    <dxf>
      <font>
        <name val="Arial"/>
        <charset val="1"/>
        <family val="0"/>
        <b val="1"/>
        <color rgb="FF1F7A5A"/>
      </font>
      <fill>
        <patternFill>
          <bgColor rgb="FFE3F2EB"/>
        </patternFill>
      </fill>
    </dxf>
    <dxf>
      <font>
        <name val="Arial"/>
        <charset val="1"/>
        <family val="0"/>
        <b val="1"/>
        <color rgb="FF1F7A5A"/>
        <sz val="6"/>
      </font>
      <fill>
        <patternFill>
          <bgColor rgb="FFE3F2E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1F7A5A"/>
      <rgbColor rgb="FFD3DDD8"/>
      <rgbColor rgb="FF878787"/>
      <rgbColor rgb="FF9999FF"/>
      <rgbColor rgb="FF993366"/>
      <rgbColor rgb="FFFFF6D5"/>
      <rgbColor rgb="FFE3F2EB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4EEEA"/>
      <rgbColor rgb="FFE6EDFA"/>
      <rgbColor rgb="FFFFF1B8"/>
      <rgbColor rgb="FFEEE9FA"/>
      <rgbColor rgb="FFF0F0F0"/>
      <rgbColor rgb="FFF3F6F5"/>
      <rgbColor rgb="FFFDEBDD"/>
      <rgbColor rgb="FF2B5CB8"/>
      <rgbColor rgb="FF33CCCC"/>
      <rgbColor rgb="FF99CC00"/>
      <rgbColor rgb="FFFFCC00"/>
      <rgbColor rgb="FFFF9900"/>
      <rgbColor rgb="FFE07B2E"/>
      <rgbColor rgb="FF6B7C77"/>
      <rgbColor rgb="FFAAAAAA"/>
      <rgbColor rgb="FF003366"/>
      <rgbColor rgb="FF2E9E6F"/>
      <rgbColor rgb="FF13241F"/>
      <rgbColor rgb="FF333300"/>
      <rgbColor rgb="FF993300"/>
      <rgbColor rgb="FF993366"/>
      <rgbColor rgb="FF6B4FBB"/>
      <rgbColor rgb="FF2433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800" spc="-1" strike="noStrike">
                <a:solidFill>
                  <a:srgbClr val="000000"/>
                </a:solidFill>
                <a:latin typeface="Calibri"/>
              </a:defRPr>
            </a:pPr>
            <a:r>
              <a:rPr b="1" sz="1800" spc="-1" strike="noStrike">
                <a:solidFill>
                  <a:srgbClr val="000000"/>
                </a:solidFill>
                <a:latin typeface="Calibri"/>
              </a:rPr>
              <a:t>Constância dia a dia (% dos hábitos feitos)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spPr>
            <a:solidFill>
              <a:srgbClr val="2e9e6f"/>
            </a:solidFill>
            <a:ln w="0">
              <a:solidFill>
                <a:srgbClr val="2e9e6f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solidFill>
                      <a:srgbClr val="000000"/>
                    </a:solidFill>
                    <a:latin typeface="Arial"/>
                  </a:defRPr>
                </a:pPr>
              </a:p>
            </c:txPr>
            <c:dLblPos val="outEnd"/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'Hábitos do mês'!$E$11:$AI$11</c:f>
              <c:strCach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</c:strCache>
            </c:strRef>
          </c:cat>
          <c:val>
            <c:numRef>
              <c:f>'Hábitos do mês'!$E$26:$AI$26</c:f>
              <c:numCache>
                <c:formatCode>0%</c:formatCode>
                <c:ptCount val="31"/>
                <c:pt idx="0">
                  <c:v>0.625</c:v>
                </c:pt>
                <c:pt idx="1">
                  <c:v>0.75</c:v>
                </c:pt>
                <c:pt idx="2">
                  <c:v>0.75</c:v>
                </c:pt>
                <c:pt idx="3">
                  <c:v>0.875</c:v>
                </c:pt>
                <c:pt idx="4">
                  <c:v>0.75</c:v>
                </c:pt>
                <c:pt idx="5">
                  <c:v>0.875</c:v>
                </c:pt>
                <c:pt idx="6">
                  <c:v>0.75</c:v>
                </c:pt>
                <c:pt idx="7">
                  <c:v>0.625</c:v>
                </c:pt>
                <c:pt idx="8">
                  <c:v>0.75</c:v>
                </c:pt>
                <c:pt idx="9">
                  <c:v>0.625</c:v>
                </c:pt>
                <c:pt idx="10">
                  <c:v>1</c:v>
                </c:pt>
                <c:pt idx="11">
                  <c:v>0.875</c:v>
                </c:pt>
                <c:pt idx="12">
                  <c:v>0.75</c:v>
                </c:pt>
                <c:pt idx="13">
                  <c:v>0.625</c:v>
                </c:pt>
                <c:pt idx="14">
                  <c:v>0.5</c:v>
                </c:pt>
                <c:pt idx="15">
                  <c:v>0.5</c:v>
                </c:pt>
                <c:pt idx="16">
                  <c:v>0.625</c:v>
                </c:pt>
                <c:pt idx="17">
                  <c:v>0.875</c:v>
                </c:pt>
                <c:pt idx="18">
                  <c:v>0.625</c:v>
                </c:pt>
                <c:pt idx="19">
                  <c:v>0.25</c:v>
                </c:pt>
                <c:pt idx="20">
                  <c:v>0.75</c:v>
                </c:pt>
                <c:pt idx="21">
                  <c:v>0.625</c:v>
                </c:pt>
                <c:pt idx="22">
                  <c:v>0.625</c:v>
                </c:pt>
                <c:pt idx="23">
                  <c:v>0.5</c:v>
                </c:pt>
                <c:pt idx="24">
                  <c:v>0.625</c:v>
                </c:pt>
                <c:pt idx="25">
                  <c:v>0.375</c:v>
                </c:pt>
                <c:pt idx="26">
                  <c:v>0.75</c:v>
                </c:pt>
                <c:pt idx="27">
                  <c:v>0.75</c:v>
                </c:pt>
                <c:pt idx="28">
                  <c:v>0.375</c:v>
                </c:pt>
                <c:pt idx="29">
                  <c:v>0.375</c:v>
                </c:pt>
              </c:numCache>
            </c:numRef>
          </c:val>
        </c:ser>
        <c:gapWidth val="40"/>
        <c:overlap val="0"/>
        <c:axId val="5109517"/>
        <c:axId val="58438976"/>
      </c:barChart>
      <c:catAx>
        <c:axId val="5109517"/>
        <c:scaling>
          <c:orientation val="minMax"/>
        </c:scaling>
        <c:delete val="0"/>
        <c:axPos val="b"/>
        <c:numFmt formatCode="General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8438976"/>
        <c:crosses val="autoZero"/>
        <c:auto val="1"/>
        <c:lblAlgn val="ctr"/>
        <c:lblOffset val="100"/>
        <c:noMultiLvlLbl val="0"/>
      </c:catAx>
      <c:valAx>
        <c:axId val="58438976"/>
        <c:scaling>
          <c:orientation val="minMax"/>
          <c:max val="1"/>
          <c:min val="0"/>
        </c:scaling>
        <c:delete val="0"/>
        <c:axPos val="l"/>
        <c:majorGridlines>
          <c:spPr>
            <a:ln w="9360">
              <a:solidFill>
                <a:srgbClr val="878787"/>
              </a:solidFill>
              <a:round/>
            </a:ln>
          </c:spPr>
        </c:majorGridlines>
        <c:numFmt formatCode="0%" sourceLinked="0"/>
        <c:majorTickMark val="none"/>
        <c:minorTickMark val="none"/>
        <c:tickLblPos val="nextTo"/>
        <c:spPr>
          <a:ln w="9360">
            <a:solidFill>
              <a:srgbClr val="878787"/>
            </a:solidFill>
            <a:round/>
          </a:ln>
        </c:spPr>
        <c:txPr>
          <a:bodyPr/>
          <a:lstStyle/>
          <a:p>
            <a:pPr>
              <a:defRPr b="0" sz="1000" spc="-1" strike="noStrike">
                <a:solidFill>
                  <a:srgbClr val="000000"/>
                </a:solidFill>
                <a:latin typeface="Calibri"/>
              </a:defRPr>
            </a:pPr>
          </a:p>
        </c:txPr>
        <c:crossAx val="5109517"/>
        <c:crosses val="autoZero"/>
        <c:crossBetween val="between"/>
      </c:valAx>
      <c:spPr>
        <a:noFill/>
        <a:ln w="0">
          <a:noFill/>
        </a:ln>
      </c:spPr>
    </c:plotArea>
    <c:plotVisOnly val="1"/>
    <c:dispBlanksAs val="gap"/>
  </c:chart>
  <c:spPr>
    <a:solidFill>
      <a:srgbClr val="ffffff"/>
    </a:solidFill>
    <a:ln w="9360">
      <a:solidFill>
        <a:srgbClr val="d9d9d9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chart" Target="../charts/chart1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28</xdr:row>
      <xdr:rowOff>0</xdr:rowOff>
    </xdr:from>
    <xdr:to>
      <xdr:col>29</xdr:col>
      <xdr:colOff>46440</xdr:colOff>
      <xdr:row>40</xdr:row>
      <xdr:rowOff>53280</xdr:rowOff>
    </xdr:to>
    <xdr:graphicFrame>
      <xdr:nvGraphicFramePr>
        <xdr:cNvPr id="0" name="Chart 1"/>
        <xdr:cNvGraphicFramePr/>
      </xdr:nvGraphicFramePr>
      <xdr:xfrm>
        <a:off x="141120" y="6362640"/>
        <a:ext cx="8639280" cy="233928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3241F"/>
    <pageSetUpPr fitToPage="true"/>
  </sheetPr>
  <dimension ref="B1:AL43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4" ySplit="12" topLeftCell="E13" activePane="bottomRight" state="frozen"/>
      <selection pane="topLeft" activeCell="A1" activeCellId="0" sqref="A1"/>
      <selection pane="topRight" activeCell="E1" activeCellId="0" sqref="E1"/>
      <selection pane="bottomLeft" activeCell="A13" activeCellId="0" sqref="A13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26"/>
    <col collapsed="false" customWidth="true" hidden="false" outlineLevel="0" max="3" min="3" style="1" width="8"/>
    <col collapsed="false" customWidth="true" hidden="false" outlineLevel="0" max="4" min="4" style="1" width="3"/>
    <col collapsed="false" customWidth="true" hidden="false" outlineLevel="0" max="35" min="5" style="1" width="3.4"/>
    <col collapsed="false" customWidth="true" hidden="false" outlineLevel="0" max="37" min="36" style="1" width="8"/>
    <col collapsed="false" customWidth="true" hidden="false" outlineLevel="0" max="38" min="38" style="1" width="15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</row>
    <row r="3" customFormat="false" ht="21.75" hidden="false" customHeight="true" outlineLevel="0" collapsed="false">
      <c r="B3" s="3" t="s">
        <v>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</row>
    <row r="5" customFormat="false" ht="15" hidden="false" customHeight="false" outlineLevel="0" collapsed="false">
      <c r="B5" s="4" t="s">
        <v>2</v>
      </c>
      <c r="C5" s="5" t="n">
        <v>46266</v>
      </c>
      <c r="D5" s="5"/>
      <c r="E5" s="5"/>
      <c r="F5" s="5"/>
      <c r="G5" s="5"/>
      <c r="H5" s="5"/>
      <c r="I5" s="5"/>
      <c r="J5" s="5"/>
      <c r="K5" s="5"/>
    </row>
    <row r="7" customFormat="false" ht="18" hidden="false" customHeight="true" outlineLevel="0" collapsed="false">
      <c r="B7" s="6" t="s">
        <v>3</v>
      </c>
      <c r="C7" s="6"/>
      <c r="E7" s="7" t="s">
        <v>4</v>
      </c>
      <c r="F7" s="7"/>
      <c r="G7" s="7"/>
      <c r="H7" s="7"/>
      <c r="I7" s="7"/>
      <c r="J7" s="7"/>
      <c r="K7" s="7"/>
      <c r="L7" s="7"/>
      <c r="M7" s="7"/>
      <c r="N7" s="7"/>
      <c r="O7" s="7"/>
      <c r="P7" s="8" t="s">
        <v>5</v>
      </c>
      <c r="Q7" s="8"/>
      <c r="R7" s="8"/>
      <c r="S7" s="8"/>
      <c r="T7" s="8"/>
      <c r="U7" s="8"/>
      <c r="V7" s="8"/>
      <c r="W7" s="8"/>
      <c r="X7" s="8"/>
      <c r="Y7" s="8"/>
      <c r="Z7" s="9" t="s">
        <v>6</v>
      </c>
      <c r="AA7" s="9"/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</row>
    <row r="8" customFormat="false" ht="15" hidden="false" customHeight="false" outlineLevel="0" collapsed="false">
      <c r="B8" s="10" t="n">
        <f aca="true">IFERROR(COUNTIF(E13:AI24,"x")/(COUNTA(B13:B24)*MIN(DAY(EOMONTH($C$5,0)),IF(TODAY()&lt;$C$5,0,IF(TODAY()&gt;EOMONTH($C$5,0),DAY(EOMONTH($C$5,0)),DAY(TODAY()))))),0)</f>
        <v>0.658333333333333</v>
      </c>
      <c r="C8" s="10"/>
      <c r="E8" s="11" t="str">
        <f aca="false">COUNTIF(AL13:AL24,"Meta batida*")&amp;" de "&amp;COUNTA(B13:B24)</f>
        <v>4 de 8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2" t="str">
        <f aca="false">IFERROR("Dia "&amp;INDEX(E11:AI11,MATCH(MAX(E26:AI26),E26:AI26,0)),"-")</f>
        <v>Dia 11</v>
      </c>
      <c r="Q8" s="12"/>
      <c r="R8" s="12"/>
      <c r="S8" s="12"/>
      <c r="T8" s="12"/>
      <c r="U8" s="12"/>
      <c r="V8" s="12"/>
      <c r="W8" s="12"/>
      <c r="X8" s="12"/>
      <c r="Y8" s="12"/>
      <c r="Z8" s="13" t="str">
        <f aca="false">IFERROR(INDEX(B13:B24,MATCH(MAX(AJ13:AJ24),AJ13:AJ24,0)),"-")</f>
        <v>Beber 2 L de água</v>
      </c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</row>
    <row r="9" customFormat="false" ht="15" hidden="false" customHeight="false" outlineLevel="0" collapsed="false">
      <c r="B9" s="10"/>
      <c r="C9" s="10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2"/>
      <c r="Q9" s="12"/>
      <c r="R9" s="12"/>
      <c r="S9" s="12"/>
      <c r="T9" s="12"/>
      <c r="U9" s="12"/>
      <c r="V9" s="12"/>
      <c r="W9" s="12"/>
      <c r="X9" s="12"/>
      <c r="Y9" s="12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</row>
    <row r="11" customFormat="false" ht="30" hidden="false" customHeight="true" outlineLevel="0" collapsed="false">
      <c r="B11" s="14" t="s">
        <v>7</v>
      </c>
      <c r="C11" s="14" t="s">
        <v>8</v>
      </c>
      <c r="D11" s="15"/>
      <c r="E11" s="16" t="n">
        <f aca="false">IF(1&gt;DAY(EOMONTH($C$5,0)),"",1)</f>
        <v>1</v>
      </c>
      <c r="F11" s="16" t="n">
        <f aca="false">IF(2&gt;DAY(EOMONTH($C$5,0)),"",2)</f>
        <v>2</v>
      </c>
      <c r="G11" s="16" t="n">
        <f aca="false">IF(3&gt;DAY(EOMONTH($C$5,0)),"",3)</f>
        <v>3</v>
      </c>
      <c r="H11" s="16" t="n">
        <f aca="false">IF(4&gt;DAY(EOMONTH($C$5,0)),"",4)</f>
        <v>4</v>
      </c>
      <c r="I11" s="16" t="n">
        <f aca="false">IF(5&gt;DAY(EOMONTH($C$5,0)),"",5)</f>
        <v>5</v>
      </c>
      <c r="J11" s="16" t="n">
        <f aca="false">IF(6&gt;DAY(EOMONTH($C$5,0)),"",6)</f>
        <v>6</v>
      </c>
      <c r="K11" s="16" t="n">
        <f aca="false">IF(7&gt;DAY(EOMONTH($C$5,0)),"",7)</f>
        <v>7</v>
      </c>
      <c r="L11" s="16" t="n">
        <f aca="false">IF(8&gt;DAY(EOMONTH($C$5,0)),"",8)</f>
        <v>8</v>
      </c>
      <c r="M11" s="16" t="n">
        <f aca="false">IF(9&gt;DAY(EOMONTH($C$5,0)),"",9)</f>
        <v>9</v>
      </c>
      <c r="N11" s="16" t="n">
        <f aca="false">IF(10&gt;DAY(EOMONTH($C$5,0)),"",10)</f>
        <v>10</v>
      </c>
      <c r="O11" s="16" t="n">
        <f aca="false">IF(11&gt;DAY(EOMONTH($C$5,0)),"",11)</f>
        <v>11</v>
      </c>
      <c r="P11" s="16" t="n">
        <f aca="false">IF(12&gt;DAY(EOMONTH($C$5,0)),"",12)</f>
        <v>12</v>
      </c>
      <c r="Q11" s="16" t="n">
        <f aca="false">IF(13&gt;DAY(EOMONTH($C$5,0)),"",13)</f>
        <v>13</v>
      </c>
      <c r="R11" s="16" t="n">
        <f aca="false">IF(14&gt;DAY(EOMONTH($C$5,0)),"",14)</f>
        <v>14</v>
      </c>
      <c r="S11" s="16" t="n">
        <f aca="false">IF(15&gt;DAY(EOMONTH($C$5,0)),"",15)</f>
        <v>15</v>
      </c>
      <c r="T11" s="16" t="n">
        <f aca="false">IF(16&gt;DAY(EOMONTH($C$5,0)),"",16)</f>
        <v>16</v>
      </c>
      <c r="U11" s="16" t="n">
        <f aca="false">IF(17&gt;DAY(EOMONTH($C$5,0)),"",17)</f>
        <v>17</v>
      </c>
      <c r="V11" s="16" t="n">
        <f aca="false">IF(18&gt;DAY(EOMONTH($C$5,0)),"",18)</f>
        <v>18</v>
      </c>
      <c r="W11" s="16" t="n">
        <f aca="false">IF(19&gt;DAY(EOMONTH($C$5,0)),"",19)</f>
        <v>19</v>
      </c>
      <c r="X11" s="16" t="n">
        <f aca="false">IF(20&gt;DAY(EOMONTH($C$5,0)),"",20)</f>
        <v>20</v>
      </c>
      <c r="Y11" s="16" t="n">
        <f aca="false">IF(21&gt;DAY(EOMONTH($C$5,0)),"",21)</f>
        <v>21</v>
      </c>
      <c r="Z11" s="16" t="n">
        <f aca="false">IF(22&gt;DAY(EOMONTH($C$5,0)),"",22)</f>
        <v>22</v>
      </c>
      <c r="AA11" s="16" t="n">
        <f aca="false">IF(23&gt;DAY(EOMONTH($C$5,0)),"",23)</f>
        <v>23</v>
      </c>
      <c r="AB11" s="16" t="n">
        <f aca="false">IF(24&gt;DAY(EOMONTH($C$5,0)),"",24)</f>
        <v>24</v>
      </c>
      <c r="AC11" s="16" t="n">
        <f aca="false">IF(25&gt;DAY(EOMONTH($C$5,0)),"",25)</f>
        <v>25</v>
      </c>
      <c r="AD11" s="16" t="n">
        <f aca="false">IF(26&gt;DAY(EOMONTH($C$5,0)),"",26)</f>
        <v>26</v>
      </c>
      <c r="AE11" s="16" t="n">
        <f aca="false">IF(27&gt;DAY(EOMONTH($C$5,0)),"",27)</f>
        <v>27</v>
      </c>
      <c r="AF11" s="16" t="n">
        <f aca="false">IF(28&gt;DAY(EOMONTH($C$5,0)),"",28)</f>
        <v>28</v>
      </c>
      <c r="AG11" s="16" t="n">
        <f aca="false">IF(29&gt;DAY(EOMONTH($C$5,0)),"",29)</f>
        <v>29</v>
      </c>
      <c r="AH11" s="16" t="n">
        <f aca="false">IF(30&gt;DAY(EOMONTH($C$5,0)),"",30)</f>
        <v>30</v>
      </c>
      <c r="AI11" s="16" t="str">
        <f aca="false">IF(31&gt;DAY(EOMONTH($C$5,0)),"",31)</f>
        <v/>
      </c>
      <c r="AJ11" s="17" t="s">
        <v>9</v>
      </c>
      <c r="AK11" s="17" t="s">
        <v>10</v>
      </c>
      <c r="AL11" s="17" t="s">
        <v>11</v>
      </c>
    </row>
    <row r="12" customFormat="false" ht="15" hidden="false" customHeight="false" outlineLevel="0" collapsed="false">
      <c r="B12" s="14"/>
      <c r="C12" s="14"/>
      <c r="D12" s="15"/>
      <c r="E12" s="16" t="str">
        <f aca="false">IF(E11="","",CHOOSE(WEEKDAY($C$5+0),"D","S","T","Q","Q","S","S"))</f>
        <v>T</v>
      </c>
      <c r="F12" s="16" t="str">
        <f aca="false">IF(F11="","",CHOOSE(WEEKDAY($C$5+1),"D","S","T","Q","Q","S","S"))</f>
        <v>Q</v>
      </c>
      <c r="G12" s="16" t="str">
        <f aca="false">IF(G11="","",CHOOSE(WEEKDAY($C$5+2),"D","S","T","Q","Q","S","S"))</f>
        <v>Q</v>
      </c>
      <c r="H12" s="16" t="str">
        <f aca="false">IF(H11="","",CHOOSE(WEEKDAY($C$5+3),"D","S","T","Q","Q","S","S"))</f>
        <v>S</v>
      </c>
      <c r="I12" s="16" t="str">
        <f aca="false">IF(I11="","",CHOOSE(WEEKDAY($C$5+4),"D","S","T","Q","Q","S","S"))</f>
        <v>S</v>
      </c>
      <c r="J12" s="16" t="str">
        <f aca="false">IF(J11="","",CHOOSE(WEEKDAY($C$5+5),"D","S","T","Q","Q","S","S"))</f>
        <v>D</v>
      </c>
      <c r="K12" s="16" t="str">
        <f aca="false">IF(K11="","",CHOOSE(WEEKDAY($C$5+6),"D","S","T","Q","Q","S","S"))</f>
        <v>S</v>
      </c>
      <c r="L12" s="16" t="str">
        <f aca="false">IF(L11="","",CHOOSE(WEEKDAY($C$5+7),"D","S","T","Q","Q","S","S"))</f>
        <v>T</v>
      </c>
      <c r="M12" s="16" t="str">
        <f aca="false">IF(M11="","",CHOOSE(WEEKDAY($C$5+8),"D","S","T","Q","Q","S","S"))</f>
        <v>Q</v>
      </c>
      <c r="N12" s="16" t="str">
        <f aca="false">IF(N11="","",CHOOSE(WEEKDAY($C$5+9),"D","S","T","Q","Q","S","S"))</f>
        <v>Q</v>
      </c>
      <c r="O12" s="16" t="str">
        <f aca="false">IF(O11="","",CHOOSE(WEEKDAY($C$5+10),"D","S","T","Q","Q","S","S"))</f>
        <v>S</v>
      </c>
      <c r="P12" s="16" t="str">
        <f aca="false">IF(P11="","",CHOOSE(WEEKDAY($C$5+11),"D","S","T","Q","Q","S","S"))</f>
        <v>S</v>
      </c>
      <c r="Q12" s="16" t="str">
        <f aca="false">IF(Q11="","",CHOOSE(WEEKDAY($C$5+12),"D","S","T","Q","Q","S","S"))</f>
        <v>D</v>
      </c>
      <c r="R12" s="16" t="str">
        <f aca="false">IF(R11="","",CHOOSE(WEEKDAY($C$5+13),"D","S","T","Q","Q","S","S"))</f>
        <v>S</v>
      </c>
      <c r="S12" s="16" t="str">
        <f aca="false">IF(S11="","",CHOOSE(WEEKDAY($C$5+14),"D","S","T","Q","Q","S","S"))</f>
        <v>T</v>
      </c>
      <c r="T12" s="16" t="str">
        <f aca="false">IF(T11="","",CHOOSE(WEEKDAY($C$5+15),"D","S","T","Q","Q","S","S"))</f>
        <v>Q</v>
      </c>
      <c r="U12" s="16" t="str">
        <f aca="false">IF(U11="","",CHOOSE(WEEKDAY($C$5+16),"D","S","T","Q","Q","S","S"))</f>
        <v>Q</v>
      </c>
      <c r="V12" s="16" t="str">
        <f aca="false">IF(V11="","",CHOOSE(WEEKDAY($C$5+17),"D","S","T","Q","Q","S","S"))</f>
        <v>S</v>
      </c>
      <c r="W12" s="16" t="str">
        <f aca="false">IF(W11="","",CHOOSE(WEEKDAY($C$5+18),"D","S","T","Q","Q","S","S"))</f>
        <v>S</v>
      </c>
      <c r="X12" s="16" t="str">
        <f aca="false">IF(X11="","",CHOOSE(WEEKDAY($C$5+19),"D","S","T","Q","Q","S","S"))</f>
        <v>D</v>
      </c>
      <c r="Y12" s="16" t="str">
        <f aca="false">IF(Y11="","",CHOOSE(WEEKDAY($C$5+20),"D","S","T","Q","Q","S","S"))</f>
        <v>S</v>
      </c>
      <c r="Z12" s="16" t="str">
        <f aca="false">IF(Z11="","",CHOOSE(WEEKDAY($C$5+21),"D","S","T","Q","Q","S","S"))</f>
        <v>T</v>
      </c>
      <c r="AA12" s="16" t="str">
        <f aca="false">IF(AA11="","",CHOOSE(WEEKDAY($C$5+22),"D","S","T","Q","Q","S","S"))</f>
        <v>Q</v>
      </c>
      <c r="AB12" s="16" t="str">
        <f aca="false">IF(AB11="","",CHOOSE(WEEKDAY($C$5+23),"D","S","T","Q","Q","S","S"))</f>
        <v>Q</v>
      </c>
      <c r="AC12" s="16" t="str">
        <f aca="false">IF(AC11="","",CHOOSE(WEEKDAY($C$5+24),"D","S","T","Q","Q","S","S"))</f>
        <v>S</v>
      </c>
      <c r="AD12" s="16" t="str">
        <f aca="false">IF(AD11="","",CHOOSE(WEEKDAY($C$5+25),"D","S","T","Q","Q","S","S"))</f>
        <v>S</v>
      </c>
      <c r="AE12" s="16" t="str">
        <f aca="false">IF(AE11="","",CHOOSE(WEEKDAY($C$5+26),"D","S","T","Q","Q","S","S"))</f>
        <v>D</v>
      </c>
      <c r="AF12" s="16" t="str">
        <f aca="false">IF(AF11="","",CHOOSE(WEEKDAY($C$5+27),"D","S","T","Q","Q","S","S"))</f>
        <v>S</v>
      </c>
      <c r="AG12" s="16" t="str">
        <f aca="false">IF(AG11="","",CHOOSE(WEEKDAY($C$5+28),"D","S","T","Q","Q","S","S"))</f>
        <v>T</v>
      </c>
      <c r="AH12" s="16" t="str">
        <f aca="false">IF(AH11="","",CHOOSE(WEEKDAY($C$5+29),"D","S","T","Q","Q","S","S"))</f>
        <v>Q</v>
      </c>
      <c r="AI12" s="16" t="str">
        <f aca="false">IF(AI11="","",CHOOSE(WEEKDAY($C$5+30),"D","S","T","Q","Q","S","S"))</f>
        <v/>
      </c>
      <c r="AJ12" s="17"/>
      <c r="AK12" s="17"/>
      <c r="AL12" s="17"/>
    </row>
    <row r="13" customFormat="false" ht="18.75" hidden="false" customHeight="true" outlineLevel="0" collapsed="false">
      <c r="B13" s="18" t="s">
        <v>12</v>
      </c>
      <c r="C13" s="19" t="n">
        <v>25</v>
      </c>
      <c r="D13" s="20" t="n">
        <f aca="false">IF(B13="","",ROW()-12)</f>
        <v>1</v>
      </c>
      <c r="E13" s="21" t="s">
        <v>13</v>
      </c>
      <c r="F13" s="21" t="s">
        <v>13</v>
      </c>
      <c r="G13" s="21" t="s">
        <v>13</v>
      </c>
      <c r="H13" s="21" t="s">
        <v>13</v>
      </c>
      <c r="I13" s="21" t="s">
        <v>13</v>
      </c>
      <c r="J13" s="21" t="s">
        <v>13</v>
      </c>
      <c r="K13" s="21" t="s">
        <v>13</v>
      </c>
      <c r="L13" s="21" t="s">
        <v>13</v>
      </c>
      <c r="M13" s="21" t="s">
        <v>13</v>
      </c>
      <c r="N13" s="21" t="s">
        <v>13</v>
      </c>
      <c r="O13" s="21" t="s">
        <v>13</v>
      </c>
      <c r="P13" s="21" t="s">
        <v>13</v>
      </c>
      <c r="Q13" s="21" t="s">
        <v>13</v>
      </c>
      <c r="R13" s="21" t="s">
        <v>13</v>
      </c>
      <c r="S13" s="21" t="s">
        <v>13</v>
      </c>
      <c r="T13" s="21"/>
      <c r="U13" s="21" t="s">
        <v>13</v>
      </c>
      <c r="V13" s="21" t="s">
        <v>13</v>
      </c>
      <c r="W13" s="21" t="s">
        <v>13</v>
      </c>
      <c r="X13" s="21" t="s">
        <v>13</v>
      </c>
      <c r="Y13" s="21" t="s">
        <v>13</v>
      </c>
      <c r="Z13" s="21" t="s">
        <v>13</v>
      </c>
      <c r="AA13" s="21" t="s">
        <v>13</v>
      </c>
      <c r="AB13" s="21" t="s">
        <v>13</v>
      </c>
      <c r="AC13" s="21" t="s">
        <v>13</v>
      </c>
      <c r="AD13" s="21"/>
      <c r="AE13" s="21" t="s">
        <v>13</v>
      </c>
      <c r="AF13" s="21" t="s">
        <v>13</v>
      </c>
      <c r="AG13" s="21"/>
      <c r="AH13" s="21"/>
      <c r="AI13" s="21"/>
      <c r="AJ13" s="22" t="n">
        <f aca="false">IF(B13="","",COUNTIF(E13:AI13,"x"))</f>
        <v>26</v>
      </c>
      <c r="AK13" s="23" t="n">
        <f aca="false">IF(B13="","",AJ13/DAY(EOMONTH($C$5,0)))</f>
        <v>0.866666666666667</v>
      </c>
      <c r="AL13" s="24" t="str">
        <f aca="false">IF(OR(B13="",N(C13)=0),"",IF(AJ13&gt;=C13,"Meta batida ✓","Faltam "&amp;(C13-AJ13)))</f>
        <v>Meta batida ✓</v>
      </c>
    </row>
    <row r="14" customFormat="false" ht="18.75" hidden="false" customHeight="true" outlineLevel="0" collapsed="false">
      <c r="B14" s="18" t="s">
        <v>14</v>
      </c>
      <c r="C14" s="19" t="n">
        <v>16</v>
      </c>
      <c r="D14" s="20" t="n">
        <f aca="false">IF(B14="","",ROW()-12)</f>
        <v>2</v>
      </c>
      <c r="E14" s="21" t="s">
        <v>13</v>
      </c>
      <c r="F14" s="21" t="s">
        <v>13</v>
      </c>
      <c r="G14" s="21" t="s">
        <v>13</v>
      </c>
      <c r="H14" s="21" t="s">
        <v>13</v>
      </c>
      <c r="I14" s="21"/>
      <c r="J14" s="21" t="s">
        <v>13</v>
      </c>
      <c r="K14" s="21"/>
      <c r="L14" s="21" t="s">
        <v>13</v>
      </c>
      <c r="M14" s="21" t="s">
        <v>13</v>
      </c>
      <c r="N14" s="21"/>
      <c r="O14" s="21" t="s">
        <v>13</v>
      </c>
      <c r="P14" s="21" t="s">
        <v>13</v>
      </c>
      <c r="Q14" s="21"/>
      <c r="R14" s="21" t="s">
        <v>13</v>
      </c>
      <c r="S14" s="21" t="s">
        <v>13</v>
      </c>
      <c r="T14" s="21" t="s">
        <v>13</v>
      </c>
      <c r="U14" s="21"/>
      <c r="V14" s="21"/>
      <c r="W14" s="21"/>
      <c r="X14" s="21"/>
      <c r="Y14" s="21" t="s">
        <v>13</v>
      </c>
      <c r="Z14" s="21" t="s">
        <v>13</v>
      </c>
      <c r="AA14" s="21"/>
      <c r="AB14" s="21"/>
      <c r="AC14" s="21" t="s">
        <v>13</v>
      </c>
      <c r="AD14" s="21" t="s">
        <v>13</v>
      </c>
      <c r="AE14" s="21" t="s">
        <v>13</v>
      </c>
      <c r="AF14" s="21" t="s">
        <v>13</v>
      </c>
      <c r="AG14" s="21"/>
      <c r="AH14" s="21" t="s">
        <v>13</v>
      </c>
      <c r="AI14" s="21"/>
      <c r="AJ14" s="22" t="n">
        <f aca="false">IF(B14="","",COUNTIF(E14:AI14,"x"))</f>
        <v>19</v>
      </c>
      <c r="AK14" s="23" t="n">
        <f aca="false">IF(B14="","",AJ14/DAY(EOMONTH($C$5,0)))</f>
        <v>0.633333333333333</v>
      </c>
      <c r="AL14" s="24" t="str">
        <f aca="false">IF(OR(B14="",N(C14)=0),"",IF(AJ14&gt;=C14,"Meta batida ✓","Faltam "&amp;(C14-AJ14)))</f>
        <v>Meta batida ✓</v>
      </c>
    </row>
    <row r="15" customFormat="false" ht="18.75" hidden="false" customHeight="true" outlineLevel="0" collapsed="false">
      <c r="B15" s="18" t="s">
        <v>15</v>
      </c>
      <c r="C15" s="19" t="n">
        <v>20</v>
      </c>
      <c r="D15" s="20" t="n">
        <f aca="false">IF(B15="","",ROW()-12)</f>
        <v>3</v>
      </c>
      <c r="E15" s="21" t="s">
        <v>13</v>
      </c>
      <c r="F15" s="21"/>
      <c r="G15" s="21" t="s">
        <v>13</v>
      </c>
      <c r="H15" s="21" t="s">
        <v>13</v>
      </c>
      <c r="I15" s="21" t="s">
        <v>13</v>
      </c>
      <c r="J15" s="21" t="s">
        <v>13</v>
      </c>
      <c r="K15" s="21" t="s">
        <v>13</v>
      </c>
      <c r="L15" s="21"/>
      <c r="M15" s="21" t="s">
        <v>13</v>
      </c>
      <c r="N15" s="21" t="s">
        <v>13</v>
      </c>
      <c r="O15" s="21" t="s">
        <v>13</v>
      </c>
      <c r="P15" s="21" t="s">
        <v>13</v>
      </c>
      <c r="Q15" s="21" t="s">
        <v>13</v>
      </c>
      <c r="R15" s="21" t="s">
        <v>13</v>
      </c>
      <c r="S15" s="21" t="s">
        <v>13</v>
      </c>
      <c r="T15" s="21" t="s">
        <v>13</v>
      </c>
      <c r="U15" s="21" t="s">
        <v>13</v>
      </c>
      <c r="V15" s="21" t="s">
        <v>13</v>
      </c>
      <c r="W15" s="21" t="s">
        <v>13</v>
      </c>
      <c r="X15" s="21" t="s">
        <v>13</v>
      </c>
      <c r="Y15" s="21" t="s">
        <v>13</v>
      </c>
      <c r="Z15" s="21"/>
      <c r="AA15" s="21" t="s">
        <v>13</v>
      </c>
      <c r="AB15" s="21"/>
      <c r="AC15" s="21" t="s">
        <v>13</v>
      </c>
      <c r="AD15" s="21"/>
      <c r="AE15" s="21" t="s">
        <v>13</v>
      </c>
      <c r="AF15" s="21" t="s">
        <v>13</v>
      </c>
      <c r="AG15" s="21"/>
      <c r="AH15" s="21"/>
      <c r="AI15" s="21"/>
      <c r="AJ15" s="22" t="n">
        <f aca="false">IF(B15="","",COUNTIF(E15:AI15,"x"))</f>
        <v>23</v>
      </c>
      <c r="AK15" s="23" t="n">
        <f aca="false">IF(B15="","",AJ15/DAY(EOMONTH($C$5,0)))</f>
        <v>0.766666666666667</v>
      </c>
      <c r="AL15" s="24" t="str">
        <f aca="false">IF(OR(B15="",N(C15)=0),"",IF(AJ15&gt;=C15,"Meta batida ✓","Faltam "&amp;(C15-AJ15)))</f>
        <v>Meta batida ✓</v>
      </c>
    </row>
    <row r="16" customFormat="false" ht="18.75" hidden="false" customHeight="true" outlineLevel="0" collapsed="false">
      <c r="B16" s="18" t="s">
        <v>16</v>
      </c>
      <c r="C16" s="19" t="n">
        <v>20</v>
      </c>
      <c r="D16" s="20" t="n">
        <f aca="false">IF(B16="","",ROW()-12)</f>
        <v>4</v>
      </c>
      <c r="E16" s="21" t="s">
        <v>13</v>
      </c>
      <c r="F16" s="21" t="s">
        <v>13</v>
      </c>
      <c r="G16" s="21"/>
      <c r="H16" s="21" t="s">
        <v>13</v>
      </c>
      <c r="I16" s="21" t="s">
        <v>13</v>
      </c>
      <c r="J16" s="21" t="s">
        <v>13</v>
      </c>
      <c r="K16" s="21" t="s">
        <v>13</v>
      </c>
      <c r="L16" s="21"/>
      <c r="M16" s="21"/>
      <c r="N16" s="21"/>
      <c r="O16" s="21" t="s">
        <v>13</v>
      </c>
      <c r="P16" s="21" t="s">
        <v>13</v>
      </c>
      <c r="Q16" s="21" t="s">
        <v>13</v>
      </c>
      <c r="R16" s="21"/>
      <c r="S16" s="21"/>
      <c r="T16" s="21"/>
      <c r="U16" s="21" t="s">
        <v>13</v>
      </c>
      <c r="V16" s="21" t="s">
        <v>13</v>
      </c>
      <c r="W16" s="21" t="s">
        <v>13</v>
      </c>
      <c r="X16" s="21"/>
      <c r="Y16" s="21" t="s">
        <v>13</v>
      </c>
      <c r="Z16" s="21"/>
      <c r="AA16" s="21"/>
      <c r="AB16" s="21" t="s">
        <v>13</v>
      </c>
      <c r="AC16" s="21" t="s">
        <v>13</v>
      </c>
      <c r="AD16" s="21"/>
      <c r="AE16" s="21" t="s">
        <v>13</v>
      </c>
      <c r="AF16" s="21"/>
      <c r="AG16" s="21" t="s">
        <v>13</v>
      </c>
      <c r="AH16" s="21"/>
      <c r="AI16" s="21"/>
      <c r="AJ16" s="22" t="n">
        <f aca="false">IF(B16="","",COUNTIF(E16:AI16,"x"))</f>
        <v>17</v>
      </c>
      <c r="AK16" s="23" t="n">
        <f aca="false">IF(B16="","",AJ16/DAY(EOMONTH($C$5,0)))</f>
        <v>0.566666666666667</v>
      </c>
      <c r="AL16" s="24" t="str">
        <f aca="false">IF(OR(B16="",N(C16)=0),"",IF(AJ16&gt;=C16,"Meta batida ✓","Faltam "&amp;(C16-AJ16)))</f>
        <v>Faltam 3</v>
      </c>
    </row>
    <row r="17" customFormat="false" ht="18.75" hidden="false" customHeight="true" outlineLevel="0" collapsed="false">
      <c r="B17" s="18" t="s">
        <v>17</v>
      </c>
      <c r="C17" s="19" t="n">
        <v>15</v>
      </c>
      <c r="D17" s="20" t="n">
        <f aca="false">IF(B17="","",ROW()-12)</f>
        <v>5</v>
      </c>
      <c r="E17" s="21"/>
      <c r="F17" s="21" t="s">
        <v>13</v>
      </c>
      <c r="G17" s="21" t="s">
        <v>13</v>
      </c>
      <c r="H17" s="21" t="s">
        <v>13</v>
      </c>
      <c r="I17" s="21"/>
      <c r="J17" s="21"/>
      <c r="K17" s="21" t="s">
        <v>13</v>
      </c>
      <c r="L17" s="21"/>
      <c r="M17" s="21" t="s">
        <v>13</v>
      </c>
      <c r="N17" s="21" t="s">
        <v>13</v>
      </c>
      <c r="O17" s="21" t="s">
        <v>13</v>
      </c>
      <c r="P17" s="21"/>
      <c r="Q17" s="21"/>
      <c r="R17" s="21"/>
      <c r="S17" s="21"/>
      <c r="T17" s="21"/>
      <c r="U17" s="21"/>
      <c r="V17" s="21" t="s">
        <v>13</v>
      </c>
      <c r="W17" s="21"/>
      <c r="X17" s="21"/>
      <c r="Y17" s="21"/>
      <c r="Z17" s="21"/>
      <c r="AA17" s="21" t="s">
        <v>13</v>
      </c>
      <c r="AB17" s="21" t="s">
        <v>13</v>
      </c>
      <c r="AC17" s="21"/>
      <c r="AD17" s="21"/>
      <c r="AE17" s="21" t="s">
        <v>13</v>
      </c>
      <c r="AF17" s="21"/>
      <c r="AG17" s="21"/>
      <c r="AH17" s="21"/>
      <c r="AI17" s="21"/>
      <c r="AJ17" s="22" t="n">
        <f aca="false">IF(B17="","",COUNTIF(E17:AI17,"x"))</f>
        <v>11</v>
      </c>
      <c r="AK17" s="23" t="n">
        <f aca="false">IF(B17="","",AJ17/DAY(EOMONTH($C$5,0)))</f>
        <v>0.366666666666667</v>
      </c>
      <c r="AL17" s="24" t="str">
        <f aca="false">IF(OR(B17="",N(C17)=0),"",IF(AJ17&gt;=C17,"Meta batida ✓","Faltam "&amp;(C17-AJ17)))</f>
        <v>Faltam 4</v>
      </c>
    </row>
    <row r="18" customFormat="false" ht="18.75" hidden="false" customHeight="true" outlineLevel="0" collapsed="false">
      <c r="B18" s="18" t="s">
        <v>18</v>
      </c>
      <c r="C18" s="19" t="n">
        <v>20</v>
      </c>
      <c r="D18" s="20" t="n">
        <f aca="false">IF(B18="","",ROW()-12)</f>
        <v>6</v>
      </c>
      <c r="E18" s="21"/>
      <c r="F18" s="21"/>
      <c r="G18" s="21" t="s">
        <v>13</v>
      </c>
      <c r="H18" s="21"/>
      <c r="I18" s="21" t="s">
        <v>13</v>
      </c>
      <c r="J18" s="21" t="s">
        <v>13</v>
      </c>
      <c r="K18" s="21" t="s">
        <v>13</v>
      </c>
      <c r="L18" s="21" t="s">
        <v>13</v>
      </c>
      <c r="M18" s="21"/>
      <c r="N18" s="21"/>
      <c r="O18" s="21" t="s">
        <v>13</v>
      </c>
      <c r="P18" s="21" t="s">
        <v>13</v>
      </c>
      <c r="Q18" s="21" t="s">
        <v>13</v>
      </c>
      <c r="R18" s="21" t="s">
        <v>13</v>
      </c>
      <c r="S18" s="21"/>
      <c r="T18" s="21" t="s">
        <v>13</v>
      </c>
      <c r="U18" s="21" t="s">
        <v>13</v>
      </c>
      <c r="V18" s="21" t="s">
        <v>13</v>
      </c>
      <c r="W18" s="21" t="s">
        <v>13</v>
      </c>
      <c r="X18" s="21"/>
      <c r="Y18" s="21" t="s">
        <v>13</v>
      </c>
      <c r="Z18" s="21" t="s">
        <v>13</v>
      </c>
      <c r="AA18" s="21" t="s">
        <v>13</v>
      </c>
      <c r="AB18" s="21"/>
      <c r="AC18" s="21"/>
      <c r="AD18" s="21"/>
      <c r="AE18" s="21"/>
      <c r="AF18" s="21" t="s">
        <v>13</v>
      </c>
      <c r="AG18" s="21" t="s">
        <v>13</v>
      </c>
      <c r="AH18" s="21" t="s">
        <v>13</v>
      </c>
      <c r="AI18" s="21"/>
      <c r="AJ18" s="22" t="n">
        <f aca="false">IF(B18="","",COUNTIF(E18:AI18,"x"))</f>
        <v>19</v>
      </c>
      <c r="AK18" s="23" t="n">
        <f aca="false">IF(B18="","",AJ18/DAY(EOMONTH($C$5,0)))</f>
        <v>0.633333333333333</v>
      </c>
      <c r="AL18" s="24" t="str">
        <f aca="false">IF(OR(B18="",N(C18)=0),"",IF(AJ18&gt;=C18,"Meta batida ✓","Faltam "&amp;(C18-AJ18)))</f>
        <v>Faltam 1</v>
      </c>
    </row>
    <row r="19" customFormat="false" ht="18.75" hidden="false" customHeight="true" outlineLevel="0" collapsed="false">
      <c r="B19" s="18" t="s">
        <v>19</v>
      </c>
      <c r="C19" s="19" t="n">
        <v>18</v>
      </c>
      <c r="D19" s="20" t="n">
        <f aca="false">IF(B19="","",ROW()-12)</f>
        <v>7</v>
      </c>
      <c r="E19" s="21" t="s">
        <v>13</v>
      </c>
      <c r="F19" s="21" t="s">
        <v>13</v>
      </c>
      <c r="G19" s="21"/>
      <c r="H19" s="21" t="s">
        <v>13</v>
      </c>
      <c r="I19" s="21" t="s">
        <v>13</v>
      </c>
      <c r="J19" s="21" t="s">
        <v>13</v>
      </c>
      <c r="K19" s="21"/>
      <c r="L19" s="21" t="s">
        <v>13</v>
      </c>
      <c r="M19" s="21" t="s">
        <v>13</v>
      </c>
      <c r="N19" s="21" t="s">
        <v>13</v>
      </c>
      <c r="O19" s="21" t="s">
        <v>13</v>
      </c>
      <c r="P19" s="21" t="s">
        <v>13</v>
      </c>
      <c r="Q19" s="21" t="s">
        <v>13</v>
      </c>
      <c r="R19" s="21"/>
      <c r="S19" s="21" t="s">
        <v>13</v>
      </c>
      <c r="T19" s="21"/>
      <c r="U19" s="21" t="s">
        <v>13</v>
      </c>
      <c r="V19" s="21" t="s">
        <v>13</v>
      </c>
      <c r="W19" s="21"/>
      <c r="X19" s="21"/>
      <c r="Y19" s="21" t="s">
        <v>13</v>
      </c>
      <c r="Z19" s="21" t="s">
        <v>13</v>
      </c>
      <c r="AA19" s="21"/>
      <c r="AB19" s="21"/>
      <c r="AC19" s="21" t="s">
        <v>13</v>
      </c>
      <c r="AD19" s="21" t="s">
        <v>13</v>
      </c>
      <c r="AE19" s="21"/>
      <c r="AF19" s="21" t="s">
        <v>13</v>
      </c>
      <c r="AG19" s="21"/>
      <c r="AH19" s="21"/>
      <c r="AI19" s="21"/>
      <c r="AJ19" s="22" t="n">
        <f aca="false">IF(B19="","",COUNTIF(E19:AI19,"x"))</f>
        <v>19</v>
      </c>
      <c r="AK19" s="23" t="n">
        <f aca="false">IF(B19="","",AJ19/DAY(EOMONTH($C$5,0)))</f>
        <v>0.633333333333333</v>
      </c>
      <c r="AL19" s="24" t="str">
        <f aca="false">IF(OR(B19="",N(C19)=0),"",IF(AJ19&gt;=C19,"Meta batida ✓","Faltam "&amp;(C19-AJ19)))</f>
        <v>Meta batida ✓</v>
      </c>
    </row>
    <row r="20" customFormat="false" ht="18.75" hidden="false" customHeight="true" outlineLevel="0" collapsed="false">
      <c r="B20" s="18" t="s">
        <v>20</v>
      </c>
      <c r="C20" s="19" t="n">
        <v>25</v>
      </c>
      <c r="D20" s="20" t="n">
        <f aca="false">IF(B20="","",ROW()-12)</f>
        <v>8</v>
      </c>
      <c r="E20" s="21"/>
      <c r="F20" s="21" t="s">
        <v>13</v>
      </c>
      <c r="G20" s="21" t="s">
        <v>13</v>
      </c>
      <c r="H20" s="21" t="s">
        <v>13</v>
      </c>
      <c r="I20" s="21" t="s">
        <v>13</v>
      </c>
      <c r="J20" s="21" t="s">
        <v>13</v>
      </c>
      <c r="K20" s="21" t="s">
        <v>13</v>
      </c>
      <c r="L20" s="21" t="s">
        <v>13</v>
      </c>
      <c r="M20" s="21" t="s">
        <v>13</v>
      </c>
      <c r="N20" s="21" t="s">
        <v>13</v>
      </c>
      <c r="O20" s="21" t="s">
        <v>13</v>
      </c>
      <c r="P20" s="21" t="s">
        <v>13</v>
      </c>
      <c r="Q20" s="21" t="s">
        <v>13</v>
      </c>
      <c r="R20" s="21" t="s">
        <v>13</v>
      </c>
      <c r="S20" s="21"/>
      <c r="T20" s="21" t="s">
        <v>13</v>
      </c>
      <c r="U20" s="21"/>
      <c r="V20" s="21" t="s">
        <v>13</v>
      </c>
      <c r="W20" s="21" t="s">
        <v>13</v>
      </c>
      <c r="X20" s="21"/>
      <c r="Y20" s="21"/>
      <c r="Z20" s="21" t="s">
        <v>13</v>
      </c>
      <c r="AA20" s="21" t="s">
        <v>13</v>
      </c>
      <c r="AB20" s="21" t="s">
        <v>13</v>
      </c>
      <c r="AC20" s="21"/>
      <c r="AD20" s="21" t="s">
        <v>13</v>
      </c>
      <c r="AE20" s="21" t="s">
        <v>13</v>
      </c>
      <c r="AF20" s="21" t="s">
        <v>13</v>
      </c>
      <c r="AG20" s="21" t="s">
        <v>13</v>
      </c>
      <c r="AH20" s="21" t="s">
        <v>13</v>
      </c>
      <c r="AI20" s="21"/>
      <c r="AJ20" s="22" t="n">
        <f aca="false">IF(B20="","",COUNTIF(E20:AI20,"x"))</f>
        <v>24</v>
      </c>
      <c r="AK20" s="23" t="n">
        <f aca="false">IF(B20="","",AJ20/DAY(EOMONTH($C$5,0)))</f>
        <v>0.8</v>
      </c>
      <c r="AL20" s="24" t="str">
        <f aca="false">IF(OR(B20="",N(C20)=0),"",IF(AJ20&gt;=C20,"Meta batida ✓","Faltam "&amp;(C20-AJ20)))</f>
        <v>Faltam 1</v>
      </c>
    </row>
    <row r="21" customFormat="false" ht="18.75" hidden="false" customHeight="true" outlineLevel="0" collapsed="false">
      <c r="B21" s="18"/>
      <c r="C21" s="19"/>
      <c r="D21" s="20" t="str">
        <f aca="false">IF(B21="","",ROW()-12)</f>
        <v/>
      </c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2" t="str">
        <f aca="false">IF(B21="","",COUNTIF(E21:AI21,"x"))</f>
        <v/>
      </c>
      <c r="AK21" s="23" t="str">
        <f aca="false">IF(B21="","",AJ21/DAY(EOMONTH($C$5,0)))</f>
        <v/>
      </c>
      <c r="AL21" s="24" t="str">
        <f aca="false">IF(OR(B21="",N(C21)=0),"",IF(AJ21&gt;=C21,"Meta batida ✓","Faltam "&amp;(C21-AJ21)))</f>
        <v/>
      </c>
    </row>
    <row r="22" customFormat="false" ht="18.75" hidden="false" customHeight="true" outlineLevel="0" collapsed="false">
      <c r="B22" s="18"/>
      <c r="C22" s="19"/>
      <c r="D22" s="20" t="str">
        <f aca="false">IF(B22="","",ROW()-12)</f>
        <v/>
      </c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2" t="str">
        <f aca="false">IF(B22="","",COUNTIF(E22:AI22,"x"))</f>
        <v/>
      </c>
      <c r="AK22" s="23" t="str">
        <f aca="false">IF(B22="","",AJ22/DAY(EOMONTH($C$5,0)))</f>
        <v/>
      </c>
      <c r="AL22" s="24" t="str">
        <f aca="false">IF(OR(B22="",N(C22)=0),"",IF(AJ22&gt;=C22,"Meta batida ✓","Faltam "&amp;(C22-AJ22)))</f>
        <v/>
      </c>
    </row>
    <row r="23" customFormat="false" ht="18.75" hidden="false" customHeight="true" outlineLevel="0" collapsed="false">
      <c r="B23" s="18"/>
      <c r="C23" s="19"/>
      <c r="D23" s="20" t="str">
        <f aca="false">IF(B23="","",ROW()-12)</f>
        <v/>
      </c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2" t="str">
        <f aca="false">IF(B23="","",COUNTIF(E23:AI23,"x"))</f>
        <v/>
      </c>
      <c r="AK23" s="23" t="str">
        <f aca="false">IF(B23="","",AJ23/DAY(EOMONTH($C$5,0)))</f>
        <v/>
      </c>
      <c r="AL23" s="24" t="str">
        <f aca="false">IF(OR(B23="",N(C23)=0),"",IF(AJ23&gt;=C23,"Meta batida ✓","Faltam "&amp;(C23-AJ23)))</f>
        <v/>
      </c>
    </row>
    <row r="24" customFormat="false" ht="18.75" hidden="false" customHeight="true" outlineLevel="0" collapsed="false">
      <c r="B24" s="18"/>
      <c r="C24" s="19"/>
      <c r="D24" s="20" t="str">
        <f aca="false">IF(B24="","",ROW()-12)</f>
        <v/>
      </c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2" t="str">
        <f aca="false">IF(B24="","",COUNTIF(E24:AI24,"x"))</f>
        <v/>
      </c>
      <c r="AK24" s="23" t="str">
        <f aca="false">IF(B24="","",AJ24/DAY(EOMONTH($C$5,0)))</f>
        <v/>
      </c>
      <c r="AL24" s="24" t="str">
        <f aca="false">IF(OR(B24="",N(C24)=0),"",IF(AJ24&gt;=C24,"Meta batida ✓","Faltam "&amp;(C24-AJ24)))</f>
        <v/>
      </c>
    </row>
    <row r="26" customFormat="false" ht="15" hidden="false" customHeight="false" outlineLevel="0" collapsed="false">
      <c r="B26" s="25" t="s">
        <v>21</v>
      </c>
      <c r="E26" s="26" t="n">
        <f aca="false">IF(OR(E11="",COUNTA($B$13:$B$24)=0),"",COUNTIF(E13:E24,"x")/COUNTA($B$13:$B$24))</f>
        <v>0.625</v>
      </c>
      <c r="F26" s="26" t="n">
        <f aca="false">IF(OR(F11="",COUNTA($B$13:$B$24)=0),"",COUNTIF(F13:F24,"x")/COUNTA($B$13:$B$24))</f>
        <v>0.75</v>
      </c>
      <c r="G26" s="26" t="n">
        <f aca="false">IF(OR(G11="",COUNTA($B$13:$B$24)=0),"",COUNTIF(G13:G24,"x")/COUNTA($B$13:$B$24))</f>
        <v>0.75</v>
      </c>
      <c r="H26" s="26" t="n">
        <f aca="false">IF(OR(H11="",COUNTA($B$13:$B$24)=0),"",COUNTIF(H13:H24,"x")/COUNTA($B$13:$B$24))</f>
        <v>0.875</v>
      </c>
      <c r="I26" s="26" t="n">
        <f aca="false">IF(OR(I11="",COUNTA($B$13:$B$24)=0),"",COUNTIF(I13:I24,"x")/COUNTA($B$13:$B$24))</f>
        <v>0.75</v>
      </c>
      <c r="J26" s="26" t="n">
        <f aca="false">IF(OR(J11="",COUNTA($B$13:$B$24)=0),"",COUNTIF(J13:J24,"x")/COUNTA($B$13:$B$24))</f>
        <v>0.875</v>
      </c>
      <c r="K26" s="26" t="n">
        <f aca="false">IF(OR(K11="",COUNTA($B$13:$B$24)=0),"",COUNTIF(K13:K24,"x")/COUNTA($B$13:$B$24))</f>
        <v>0.75</v>
      </c>
      <c r="L26" s="26" t="n">
        <f aca="false">IF(OR(L11="",COUNTA($B$13:$B$24)=0),"",COUNTIF(L13:L24,"x")/COUNTA($B$13:$B$24))</f>
        <v>0.625</v>
      </c>
      <c r="M26" s="26" t="n">
        <f aca="false">IF(OR(M11="",COUNTA($B$13:$B$24)=0),"",COUNTIF(M13:M24,"x")/COUNTA($B$13:$B$24))</f>
        <v>0.75</v>
      </c>
      <c r="N26" s="26" t="n">
        <f aca="false">IF(OR(N11="",COUNTA($B$13:$B$24)=0),"",COUNTIF(N13:N24,"x")/COUNTA($B$13:$B$24))</f>
        <v>0.625</v>
      </c>
      <c r="O26" s="26" t="n">
        <f aca="false">IF(OR(O11="",COUNTA($B$13:$B$24)=0),"",COUNTIF(O13:O24,"x")/COUNTA($B$13:$B$24))</f>
        <v>1</v>
      </c>
      <c r="P26" s="26" t="n">
        <f aca="false">IF(OR(P11="",COUNTA($B$13:$B$24)=0),"",COUNTIF(P13:P24,"x")/COUNTA($B$13:$B$24))</f>
        <v>0.875</v>
      </c>
      <c r="Q26" s="26" t="n">
        <f aca="false">IF(OR(Q11="",COUNTA($B$13:$B$24)=0),"",COUNTIF(Q13:Q24,"x")/COUNTA($B$13:$B$24))</f>
        <v>0.75</v>
      </c>
      <c r="R26" s="26" t="n">
        <f aca="false">IF(OR(R11="",COUNTA($B$13:$B$24)=0),"",COUNTIF(R13:R24,"x")/COUNTA($B$13:$B$24))</f>
        <v>0.625</v>
      </c>
      <c r="S26" s="26" t="n">
        <f aca="false">IF(OR(S11="",COUNTA($B$13:$B$24)=0),"",COUNTIF(S13:S24,"x")/COUNTA($B$13:$B$24))</f>
        <v>0.5</v>
      </c>
      <c r="T26" s="26" t="n">
        <f aca="false">IF(OR(T11="",COUNTA($B$13:$B$24)=0),"",COUNTIF(T13:T24,"x")/COUNTA($B$13:$B$24))</f>
        <v>0.5</v>
      </c>
      <c r="U26" s="26" t="n">
        <f aca="false">IF(OR(U11="",COUNTA($B$13:$B$24)=0),"",COUNTIF(U13:U24,"x")/COUNTA($B$13:$B$24))</f>
        <v>0.625</v>
      </c>
      <c r="V26" s="26" t="n">
        <f aca="false">IF(OR(V11="",COUNTA($B$13:$B$24)=0),"",COUNTIF(V13:V24,"x")/COUNTA($B$13:$B$24))</f>
        <v>0.875</v>
      </c>
      <c r="W26" s="26" t="n">
        <f aca="false">IF(OR(W11="",COUNTA($B$13:$B$24)=0),"",COUNTIF(W13:W24,"x")/COUNTA($B$13:$B$24))</f>
        <v>0.625</v>
      </c>
      <c r="X26" s="26" t="n">
        <f aca="false">IF(OR(X11="",COUNTA($B$13:$B$24)=0),"",COUNTIF(X13:X24,"x")/COUNTA($B$13:$B$24))</f>
        <v>0.25</v>
      </c>
      <c r="Y26" s="26" t="n">
        <f aca="false">IF(OR(Y11="",COUNTA($B$13:$B$24)=0),"",COUNTIF(Y13:Y24,"x")/COUNTA($B$13:$B$24))</f>
        <v>0.75</v>
      </c>
      <c r="Z26" s="26" t="n">
        <f aca="false">IF(OR(Z11="",COUNTA($B$13:$B$24)=0),"",COUNTIF(Z13:Z24,"x")/COUNTA($B$13:$B$24))</f>
        <v>0.625</v>
      </c>
      <c r="AA26" s="26" t="n">
        <f aca="false">IF(OR(AA11="",COUNTA($B$13:$B$24)=0),"",COUNTIF(AA13:AA24,"x")/COUNTA($B$13:$B$24))</f>
        <v>0.625</v>
      </c>
      <c r="AB26" s="26" t="n">
        <f aca="false">IF(OR(AB11="",COUNTA($B$13:$B$24)=0),"",COUNTIF(AB13:AB24,"x")/COUNTA($B$13:$B$24))</f>
        <v>0.5</v>
      </c>
      <c r="AC26" s="26" t="n">
        <f aca="false">IF(OR(AC11="",COUNTA($B$13:$B$24)=0),"",COUNTIF(AC13:AC24,"x")/COUNTA($B$13:$B$24))</f>
        <v>0.625</v>
      </c>
      <c r="AD26" s="26" t="n">
        <f aca="false">IF(OR(AD11="",COUNTA($B$13:$B$24)=0),"",COUNTIF(AD13:AD24,"x")/COUNTA($B$13:$B$24))</f>
        <v>0.375</v>
      </c>
      <c r="AE26" s="26" t="n">
        <f aca="false">IF(OR(AE11="",COUNTA($B$13:$B$24)=0),"",COUNTIF(AE13:AE24,"x")/COUNTA($B$13:$B$24))</f>
        <v>0.75</v>
      </c>
      <c r="AF26" s="26" t="n">
        <f aca="false">IF(OR(AF11="",COUNTA($B$13:$B$24)=0),"",COUNTIF(AF13:AF24,"x")/COUNTA($B$13:$B$24))</f>
        <v>0.75</v>
      </c>
      <c r="AG26" s="26" t="n">
        <f aca="false">IF(OR(AG11="",COUNTA($B$13:$B$24)=0),"",COUNTIF(AG13:AG24,"x")/COUNTA($B$13:$B$24))</f>
        <v>0.375</v>
      </c>
      <c r="AH26" s="26" t="n">
        <f aca="false">IF(OR(AH11="",COUNTA($B$13:$B$24)=0),"",COUNTIF(AH13:AH24,"x")/COUNTA($B$13:$B$24))</f>
        <v>0.375</v>
      </c>
      <c r="AI26" s="26" t="str">
        <f aca="false">IF(OR(AI11="",COUNTA($B$13:$B$24)=0),"",COUNTIF(AI13:AI24,"x")/COUNTA($B$13:$B$24))</f>
        <v/>
      </c>
    </row>
    <row r="27" customFormat="false" ht="15" hidden="false" customHeight="false" outlineLevel="0" collapsed="false">
      <c r="B27" s="27" t="s">
        <v>22</v>
      </c>
    </row>
    <row r="43" customFormat="false" ht="15" hidden="false" customHeight="false" outlineLevel="0" collapsed="false">
      <c r="B43" s="28" t="s">
        <v>23</v>
      </c>
    </row>
  </sheetData>
  <mergeCells count="17">
    <mergeCell ref="B2:AL2"/>
    <mergeCell ref="B3:AL3"/>
    <mergeCell ref="C5:K5"/>
    <mergeCell ref="B7:C7"/>
    <mergeCell ref="E7:O7"/>
    <mergeCell ref="P7:Y7"/>
    <mergeCell ref="Z7:AL7"/>
    <mergeCell ref="B8:C9"/>
    <mergeCell ref="E8:O9"/>
    <mergeCell ref="P8:Y9"/>
    <mergeCell ref="Z8:AL9"/>
    <mergeCell ref="B11:B12"/>
    <mergeCell ref="C11:C12"/>
    <mergeCell ref="D11:D12"/>
    <mergeCell ref="AJ11:AJ12"/>
    <mergeCell ref="AK11:AK12"/>
    <mergeCell ref="AL11:AL12"/>
  </mergeCells>
  <conditionalFormatting sqref="E13:AI24">
    <cfRule type="expression" priority="2" aboveAverage="0" equalAverage="0" bottom="0" percent="0" rank="0" text="" dxfId="0">
      <formula>LOWER(E13)="x"</formula>
    </cfRule>
    <cfRule type="expression" priority="3" aboveAverage="0" equalAverage="0" bottom="0" percent="0" rank="0" text="" dxfId="1">
      <formula>AND(E$11&lt;&gt;"",$C$5+E$11-1=TODAY())</formula>
    </cfRule>
  </conditionalFormatting>
  <conditionalFormatting sqref="E13:AI26">
    <cfRule type="expression" priority="4" aboveAverage="0" equalAverage="0" bottom="0" percent="0" rank="0" text="" dxfId="2">
      <formula>E$11=""</formula>
    </cfRule>
  </conditionalFormatting>
  <conditionalFormatting sqref="AL13:AL24">
    <cfRule type="expression" priority="5" aboveAverage="0" equalAverage="0" bottom="0" percent="0" rank="0" text="" dxfId="3">
      <formula>LEFT(AL13,4)="Meta"</formula>
    </cfRule>
  </conditionalFormatting>
  <conditionalFormatting sqref="AK13:AK24">
    <cfRule type="dataBar" priority="6">
      <dataBar showValue="1" minLength="10" maxLength="90">
        <cfvo type="num" val="0"/>
        <cfvo type="num" val="1"/>
        <color rgb="FF5BB98C"/>
      </dataBar>
      <extLst>
        <ext xmlns:x14="http://schemas.microsoft.com/office/spreadsheetml/2009/9/main" uri="{B025F937-C7B1-47D3-B67F-A62EFF666E3E}">
          <x14:id>{7853923E-2A7E-434B-91C8-AA491F80875A}</x14:id>
        </ext>
      </extLst>
    </cfRule>
  </conditionalFormatting>
  <conditionalFormatting sqref="E26:AI26">
    <cfRule type="cellIs" priority="7" operator="greaterThanOrEqual" aboveAverage="0" equalAverage="0" bottom="0" percent="0" rank="0" text="" dxfId="4">
      <formula>0.75</formula>
    </cfRule>
  </conditionalFormatting>
  <dataValidations count="1">
    <dataValidation allowBlank="true" error="Escolha um item da lista." errorStyle="stop" errorTitle="Valor inválido" operator="between" showDropDown="false" showErrorMessage="false" showInputMessage="false" sqref="E13:AI24" type="list">
      <formula1>"x"</formula1>
      <formula2>0</formula2>
    </dataValidation>
  </dataValidation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7853923E-2A7E-434B-91C8-AA491F80875A}">
            <x14:dataBar minLength="10" maxLength="90" axisPosition="none" gradient="true">
              <x14:cfvo type="num">
                <xm:f>0</xm:f>
              </x14:cfvo>
              <x14:cfvo type="num">
                <xm:f>1</xm:f>
              </x14:cfvo>
              <x14:negativeFillColor rgb="FF5BB98C"/>
              <x14:axisColor rgb="FF000000"/>
            </x14:dataBar>
          </x14:cfRule>
          <xm:sqref>AK13:AK24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B7C77"/>
    <pageSetUpPr fitToPage="true"/>
  </sheetPr>
  <dimension ref="B1:C2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2"/>
    <col collapsed="false" customWidth="true" hidden="false" outlineLevel="0" max="2" min="2" style="1" width="5"/>
    <col collapsed="false" customWidth="true" hidden="false" outlineLevel="0" max="3" min="3" style="1" width="95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2" t="s">
        <v>24</v>
      </c>
      <c r="C2" s="2"/>
    </row>
    <row r="3" customFormat="false" ht="21.75" hidden="false" customHeight="true" outlineLevel="0" collapsed="false">
      <c r="B3" s="3" t="s">
        <v>0</v>
      </c>
      <c r="C3" s="3"/>
    </row>
    <row r="5" customFormat="false" ht="15" hidden="false" customHeight="false" outlineLevel="0" collapsed="false">
      <c r="B5" s="29" t="s">
        <v>25</v>
      </c>
    </row>
    <row r="6" customFormat="false" ht="19.5" hidden="false" customHeight="true" outlineLevel="0" collapsed="false">
      <c r="B6" s="30" t="n">
        <v>1</v>
      </c>
      <c r="C6" s="31" t="s">
        <v>26</v>
      </c>
    </row>
    <row r="7" customFormat="false" ht="19.5" hidden="false" customHeight="true" outlineLevel="0" collapsed="false">
      <c r="B7" s="30" t="n">
        <v>2</v>
      </c>
      <c r="C7" s="31" t="s">
        <v>27</v>
      </c>
    </row>
    <row r="8" customFormat="false" ht="19.5" hidden="false" customHeight="true" outlineLevel="0" collapsed="false">
      <c r="B8" s="30" t="n">
        <v>3</v>
      </c>
      <c r="C8" s="31" t="s">
        <v>28</v>
      </c>
    </row>
    <row r="9" customFormat="false" ht="19.5" hidden="false" customHeight="true" outlineLevel="0" collapsed="false">
      <c r="B9" s="30" t="n">
        <v>4</v>
      </c>
      <c r="C9" s="31" t="s">
        <v>29</v>
      </c>
    </row>
    <row r="10" customFormat="false" ht="19.5" hidden="false" customHeight="true" outlineLevel="0" collapsed="false">
      <c r="B10" s="30" t="n">
        <v>5</v>
      </c>
      <c r="C10" s="31" t="s">
        <v>30</v>
      </c>
    </row>
    <row r="12" customFormat="false" ht="15" hidden="false" customHeight="false" outlineLevel="0" collapsed="false">
      <c r="B12" s="29" t="s">
        <v>31</v>
      </c>
    </row>
    <row r="13" customFormat="false" ht="15" hidden="false" customHeight="false" outlineLevel="0" collapsed="false">
      <c r="B13" s="32"/>
      <c r="C13" s="33" t="s">
        <v>32</v>
      </c>
    </row>
    <row r="14" customFormat="false" ht="15" hidden="false" customHeight="false" outlineLevel="0" collapsed="false">
      <c r="B14" s="34"/>
      <c r="C14" s="33" t="s">
        <v>33</v>
      </c>
    </row>
    <row r="16" customFormat="false" ht="15" hidden="false" customHeight="false" outlineLevel="0" collapsed="false">
      <c r="B16" s="29" t="s">
        <v>34</v>
      </c>
    </row>
    <row r="17" customFormat="false" ht="19.5" hidden="false" customHeight="true" outlineLevel="0" collapsed="false">
      <c r="B17" s="35" t="s">
        <v>35</v>
      </c>
      <c r="C17" s="31" t="s">
        <v>36</v>
      </c>
    </row>
    <row r="18" customFormat="false" ht="30" hidden="false" customHeight="true" outlineLevel="0" collapsed="false">
      <c r="B18" s="35" t="s">
        <v>35</v>
      </c>
      <c r="C18" s="31" t="s">
        <v>37</v>
      </c>
    </row>
    <row r="19" customFormat="false" ht="30" hidden="false" customHeight="true" outlineLevel="0" collapsed="false">
      <c r="B19" s="35" t="s">
        <v>35</v>
      </c>
      <c r="C19" s="31" t="s">
        <v>38</v>
      </c>
    </row>
    <row r="21" customFormat="false" ht="15" hidden="false" customHeight="false" outlineLevel="0" collapsed="false">
      <c r="C21" s="36" t="s">
        <v>39</v>
      </c>
    </row>
  </sheetData>
  <mergeCells count="2">
    <mergeCell ref="B2:C2"/>
    <mergeCell ref="B3:C3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2026-10-18T19:06:42Z</dcterms:created>
  <dc:creator>openpyxl</dc:creator>
  <dc:description/>
  <dc:language>en-US</dc:language>
  <cp:lastModifiedBy/>
  <dcterms:modified xsi:type="dcterms:W3CDTF">2026-10-18T18:24:56Z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