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érias da equipe" sheetId="1" state="visible" r:id="rId3"/>
    <sheet name="Como usar" sheetId="2" state="visible" r:id="rId4"/>
  </sheets>
  <definedNames>
    <definedName function="false" hidden="false" localSheetId="0" name="_xlnm.Print_Area" vbProcedure="false">'Férias da equipe'!$B$2:$W$27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<sst xmlns="http://schemas.openxmlformats.org/spreadsheetml/2006/main" count="72" uniqueCount="63">
  <si>
    <t xml:space="preserve">Controle de Férias</t>
  </si>
  <si>
    <t xml:space="preserve">Informe a admissão e as férias marcadas de cada funcionário. Períodos, prazos, alertas e o calendário do ano são automáticos.</t>
  </si>
  <si>
    <t xml:space="preserve">Ano do calendário:</t>
  </si>
  <si>
    <t xml:space="preserve">Datas calculadas pela data de hoje. Regras: CLT, art. 130 a 145.</t>
  </si>
  <si>
    <t xml:space="preserve">FUNCIONÁRIOS</t>
  </si>
  <si>
    <t xml:space="preserve">FÉRIAS VENCIDAS</t>
  </si>
  <si>
    <t xml:space="preserve">PROGRAMAR LOGO</t>
  </si>
  <si>
    <t xml:space="preserve">AGENDADAS</t>
  </si>
  <si>
    <t xml:space="preserve">EM FÉRIAS AGORA</t>
  </si>
  <si>
    <t xml:space="preserve">CUSTO ESTIMADO DAS FÉRIAS AGENDADAS</t>
  </si>
  <si>
    <t xml:space="preserve">Funcionário(a)</t>
  </si>
  <si>
    <t xml:space="preserve">Cargo</t>
  </si>
  <si>
    <t xml:space="preserve">Admissão</t>
  </si>
  <si>
    <t xml:space="preserve">Salário</t>
  </si>
  <si>
    <t xml:space="preserve">Período aquisitivo começou em</t>
  </si>
  <si>
    <t xml:space="preserve">Tirar até (limite)</t>
  </si>
  <si>
    <t xml:space="preserve">Dias</t>
  </si>
  <si>
    <t xml:space="preserve">Início das férias</t>
  </si>
  <si>
    <t xml:space="preserve">Valor estimado (+1/3)</t>
  </si>
  <si>
    <t xml:space="preserve">Situação</t>
  </si>
  <si>
    <t xml:space="preserve">J</t>
  </si>
  <si>
    <t xml:space="preserve">F</t>
  </si>
  <si>
    <t xml:space="preserve">M</t>
  </si>
  <si>
    <t xml:space="preserve">A</t>
  </si>
  <si>
    <t xml:space="preserve">S</t>
  </si>
  <si>
    <t xml:space="preserve">O</t>
  </si>
  <si>
    <t xml:space="preserve">N</t>
  </si>
  <si>
    <t xml:space="preserve">D</t>
  </si>
  <si>
    <t xml:space="preserve">Ana Souza</t>
  </si>
  <si>
    <t xml:space="preserve">Analista financeira</t>
  </si>
  <si>
    <t xml:space="preserve">Bruno Lima</t>
  </si>
  <si>
    <t xml:space="preserve">Vendedor</t>
  </si>
  <si>
    <t xml:space="preserve">Carla Mendes</t>
  </si>
  <si>
    <t xml:space="preserve">Assistente de RH</t>
  </si>
  <si>
    <t xml:space="preserve">Diego Rocha</t>
  </si>
  <si>
    <t xml:space="preserve">Auxiliar de estoque</t>
  </si>
  <si>
    <t xml:space="preserve">Eduarda Alves</t>
  </si>
  <si>
    <t xml:space="preserve">Recepcionista</t>
  </si>
  <si>
    <t xml:space="preserve">Felipe Costa</t>
  </si>
  <si>
    <t xml:space="preserve">Motorista</t>
  </si>
  <si>
    <t xml:space="preserve">Gabriela Nunes</t>
  </si>
  <si>
    <t xml:space="preserve">Auxiliar administrativa</t>
  </si>
  <si>
    <t xml:space="preserve">Henrique Dias</t>
  </si>
  <si>
    <t xml:space="preserve">Gerente</t>
  </si>
  <si>
    <t xml:space="preserve">O valor estimado é salário ÷ 30 × dias + 1/3 constitucional, sem descontos. Verde no calendário = mês com férias.</t>
  </si>
  <si>
    <t xml:space="preserve">Como usar esta planilha</t>
  </si>
  <si>
    <t xml:space="preserve">Passo a passo</t>
  </si>
  <si>
    <t xml:space="preserve">Cadastre cada funcionário com nome, cargo, data de admissão e salário.</t>
  </si>
  <si>
    <t xml:space="preserve">Informe quando começou o período aquisitivo que ainda não foi tirado (no 1º ano, é a data de admissão). A data limite é calculada sozinha.</t>
  </si>
  <si>
    <t xml:space="preserve">Quando as férias forem marcadas, informe a quantidade de dias e a data de início.</t>
  </si>
  <si>
    <t xml:space="preserve">Acompanhe a coluna Situação. Depois que a pessoa voltar das férias, avance o início do período aquisitivo em 1 ano e apague as datas antigas.</t>
  </si>
  <si>
    <t xml:space="preserve">O calendário mostra em verde os meses com férias de cada pessoa no ano escolhido.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</si>
  <si>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</si>
  <si>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</si>
  <si>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</si>
  <si>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</si>
  <si>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</si>
  <si>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Situações: Vencida! = passou do prazo legal (a empresa paga em dobro). Programar = faltam 90 dias ou menos para o limite.</t>
  </si>
  <si>
    <t xml:space="preserve">As férias podem ser divididas em até 3 períodos: um com no mínimo 14 dias e os outros com no mínimo 5 dias cada.</t>
  </si>
  <si>
    <t xml:space="preserve">O pagamento das férias deve ser feito até 2 dias antes do início.</t>
  </si>
  <si>
    <t xml:space="preserve">Faltas injustificadas podem reduzir os dias de férias (CLT, art. 130). Confira com o seu contador.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</si>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</sst>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&quot;R$ &quot;#,##0.00;[RED]&quot;-R$ &quot;#,##0.00;\-"/>
    <numFmt numFmtId="167" formatCode="dd/mm/yyyy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3241F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0"/>
      <color rgb="FF1F7A5A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sz val="7"/>
      <color rgb="FFFFFFFF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1F7A5A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DEBDD"/>
      </patternFill>
    </fill>
    <fill>
      <patternFill patternType="solid">
        <fgColor rgb="FFD24B46"/>
        <bgColor rgb="FF993366"/>
      </patternFill>
    </fill>
    <fill>
      <patternFill patternType="solid">
        <fgColor rgb="FFE07B2E"/>
        <bgColor rgb="FFFF8080"/>
      </patternFill>
    </fill>
    <fill>
      <patternFill patternType="solid">
        <fgColor rgb="FF2B5CB8"/>
        <bgColor rgb="FF0066CC"/>
      </patternFill>
    </fill>
    <fill>
      <patternFill patternType="solid">
        <fgColor rgb="FF6B4FBB"/>
        <bgColor rgb="FF2B5CB8"/>
      </patternFill>
    </fill>
    <fill>
      <patternFill patternType="solid">
        <fgColor rgb="FFF3F6F5"/>
        <bgColor rgb="FFFAFCFB"/>
      </patternFill>
    </fill>
    <fill>
      <patternFill patternType="solid">
        <fgColor rgb="FFFBE3E2"/>
        <bgColor rgb="FFFDEBDD"/>
      </patternFill>
    </fill>
    <fill>
      <patternFill patternType="solid">
        <fgColor rgb="FFFDEBDD"/>
        <bgColor rgb="FFFBE3E2"/>
      </patternFill>
    </fill>
    <fill>
      <patternFill patternType="solid">
        <fgColor rgb="FFE6EDFA"/>
        <bgColor rgb="FFEEE9FA"/>
      </patternFill>
    </fill>
    <fill>
      <patternFill patternType="solid">
        <fgColor rgb="FFE3F2EB"/>
        <bgColor rgb="FFE4EEEA"/>
      </patternFill>
    </fill>
    <fill>
      <patternFill patternType="solid">
        <fgColor rgb="FFEEE9FA"/>
        <bgColor rgb="FFE6EDFA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1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9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9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color rgb="FF2E9E6F"/>
      </font>
      <fill>
        <patternFill>
          <bgColor rgb="FF2E9E6F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2B5CB8"/>
      </font>
      <fill>
        <patternFill>
          <bgColor rgb="FFE6EDFA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1F7A5A"/>
        </patternFill>
      </fill>
    </dxf>
    <dxf>
      <font>
        <name val="Arial"/>
        <charset val="1"/>
        <family val="0"/>
        <b val="1"/>
        <color rgb="FF6B7C77"/>
      </font>
      <fill>
        <patternFill>
          <bgColor rgb="FFF3F6F5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EEE9FA"/>
      <rgbColor rgb="FF6B7C77"/>
      <rgbColor rgb="FF9999FF"/>
      <rgbColor rgb="FFD24B46"/>
      <rgbColor rgb="FFFFF6D5"/>
      <rgbColor rgb="FFE3F2EB"/>
      <rgbColor rgb="FF660066"/>
      <rgbColor rgb="FFFF8080"/>
      <rgbColor rgb="FF0066CC"/>
      <rgbColor rgb="FFD3DD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F3F6F5"/>
      <rgbColor rgb="FFFAFCFB"/>
      <rgbColor rgb="FFCC99FF"/>
      <rgbColor rgb="FFFBE3E2"/>
      <rgbColor rgb="FF2B5CB8"/>
      <rgbColor rgb="FF33CCCC"/>
      <rgbColor rgb="FF99CC00"/>
      <rgbColor rgb="FFFFCC00"/>
      <rgbColor rgb="FFFF9900"/>
      <rgbColor rgb="FFE07B2E"/>
      <rgbColor rgb="FF6B4FBB"/>
      <rgbColor rgb="FF969696"/>
      <rgbColor rgb="FF003366"/>
      <rgbColor rgb="FF2E9E6F"/>
      <rgbColor rgb="FF13241F"/>
      <rgbColor rgb="FF333300"/>
      <rgbColor rgb="FF993300"/>
      <rgbColor rgb="FF99336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W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4"/>
    <col collapsed="false" customWidth="true" hidden="false" outlineLevel="0" max="3" min="3" style="1" width="18"/>
    <col collapsed="false" customWidth="true" hidden="false" outlineLevel="0" max="7" min="4" style="1" width="12"/>
    <col collapsed="false" customWidth="true" hidden="false" outlineLevel="0" max="8" min="8" style="1" width="7"/>
    <col collapsed="false" customWidth="true" hidden="false" outlineLevel="0" max="9" min="9" style="1" width="12"/>
    <col collapsed="false" customWidth="true" hidden="false" outlineLevel="0" max="10" min="10" style="1" width="13"/>
    <col collapsed="false" customWidth="true" hidden="false" outlineLevel="0" max="11" min="11" style="1" width="15"/>
    <col collapsed="false" customWidth="true" hidden="false" outlineLevel="0" max="23" min="12" style="1" width="3.61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5" customFormat="false" ht="15" hidden="false" customHeight="false" outlineLevel="0" collapsed="false">
      <c r="B5" s="4" t="s">
        <v>2</v>
      </c>
      <c r="C5" s="5" t="n">
        <v>2026</v>
      </c>
      <c r="D5" s="6" t="s">
        <v>3</v>
      </c>
    </row>
    <row r="7" customFormat="false" ht="18" hidden="false" customHeight="true" outlineLevel="0" collapsed="false">
      <c r="B7" s="7" t="s">
        <v>4</v>
      </c>
      <c r="C7" s="8" t="s">
        <v>5</v>
      </c>
      <c r="D7" s="8"/>
      <c r="E7" s="9" t="s">
        <v>6</v>
      </c>
      <c r="F7" s="9"/>
      <c r="G7" s="10" t="s">
        <v>7</v>
      </c>
      <c r="H7" s="10"/>
      <c r="I7" s="10"/>
      <c r="J7" s="11" t="s">
        <v>8</v>
      </c>
      <c r="K7" s="11"/>
      <c r="L7" s="12" t="s">
        <v>9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customFormat="false" ht="15" hidden="false" customHeight="false" outlineLevel="0" collapsed="false">
      <c r="B8" s="13" t="n">
        <f aca="false">COUNTA($B$13:$B$62)</f>
        <v>8</v>
      </c>
      <c r="C8" s="14" t="n">
        <f aca="false">COUNTIF($K$13:$K$62,"Vencida!")</f>
        <v>1</v>
      </c>
      <c r="D8" s="14"/>
      <c r="E8" s="15" t="n">
        <f aca="false">COUNTIF($K$13:$K$62,"Programar")</f>
        <v>1</v>
      </c>
      <c r="F8" s="15"/>
      <c r="G8" s="16" t="n">
        <f aca="false">COUNTIF($K$13:$K$62,"Agendada")</f>
        <v>2</v>
      </c>
      <c r="H8" s="16"/>
      <c r="I8" s="16"/>
      <c r="J8" s="17" t="n">
        <f aca="false">COUNTIF($K$13:$K$62,"Em férias")</f>
        <v>1</v>
      </c>
      <c r="K8" s="17"/>
      <c r="L8" s="18" t="n">
        <f aca="false">SUMPRODUCT(--($K$13:$K$62="Agendada"),$J$13:$J$62)</f>
        <v>12866.6666666667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customFormat="false" ht="15" hidden="false" customHeight="false" outlineLevel="0" collapsed="false">
      <c r="B9" s="13"/>
      <c r="C9" s="14"/>
      <c r="D9" s="14"/>
      <c r="E9" s="15"/>
      <c r="F9" s="15"/>
      <c r="G9" s="16"/>
      <c r="H9" s="16"/>
      <c r="I9" s="16"/>
      <c r="J9" s="17"/>
      <c r="K9" s="17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1" customFormat="false" ht="15" hidden="false" customHeight="false" outlineLevel="0" collapsed="false">
      <c r="L11" s="19" t="str">
        <f aca="false">"Calendário "&amp;$C$5</f>
        <v>Calendário 2026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customFormat="false" ht="39.75" hidden="false" customHeight="true" outlineLevel="0" collapsed="false">
      <c r="B12" s="20" t="s">
        <v>10</v>
      </c>
      <c r="C12" s="20" t="s">
        <v>11</v>
      </c>
      <c r="D12" s="20" t="s">
        <v>12</v>
      </c>
      <c r="E12" s="20" t="s">
        <v>13</v>
      </c>
      <c r="F12" s="20" t="s">
        <v>14</v>
      </c>
      <c r="G12" s="20" t="s">
        <v>15</v>
      </c>
      <c r="H12" s="20" t="s">
        <v>16</v>
      </c>
      <c r="I12" s="20" t="s">
        <v>17</v>
      </c>
      <c r="J12" s="20" t="s">
        <v>18</v>
      </c>
      <c r="K12" s="20" t="s">
        <v>19</v>
      </c>
      <c r="L12" s="21" t="s">
        <v>20</v>
      </c>
      <c r="M12" s="21" t="s">
        <v>21</v>
      </c>
      <c r="N12" s="21" t="s">
        <v>22</v>
      </c>
      <c r="O12" s="21" t="s">
        <v>23</v>
      </c>
      <c r="P12" s="21" t="s">
        <v>22</v>
      </c>
      <c r="Q12" s="21" t="s">
        <v>20</v>
      </c>
      <c r="R12" s="21" t="s">
        <v>20</v>
      </c>
      <c r="S12" s="21" t="s">
        <v>23</v>
      </c>
      <c r="T12" s="21" t="s">
        <v>24</v>
      </c>
      <c r="U12" s="21" t="s">
        <v>25</v>
      </c>
      <c r="V12" s="21" t="s">
        <v>26</v>
      </c>
      <c r="W12" s="21" t="s">
        <v>27</v>
      </c>
    </row>
    <row r="13" customFormat="false" ht="15" hidden="false" customHeight="false" outlineLevel="0" collapsed="false">
      <c r="B13" s="22" t="s">
        <v>28</v>
      </c>
      <c r="C13" s="22" t="s">
        <v>29</v>
      </c>
      <c r="D13" s="23" t="n">
        <v>44256</v>
      </c>
      <c r="E13" s="24" t="n">
        <v>5200</v>
      </c>
      <c r="F13" s="23" t="n">
        <v>45717</v>
      </c>
      <c r="G13" s="25" t="n">
        <f aca="false">IF(F13="","",EDATE(F13,24)-1)</f>
        <v>46446</v>
      </c>
      <c r="H13" s="26" t="n">
        <v>30</v>
      </c>
      <c r="I13" s="23" t="n">
        <v>46370</v>
      </c>
      <c r="J13" s="27" t="n">
        <f aca="false">IF(OR(I13="",E13=""),"",E13/30*N(H13)*4/3)</f>
        <v>6933.33333333333</v>
      </c>
      <c r="K13" s="28" t="str">
        <f aca="true">IF(B13="","",IF(OR(F13="",TODAY()&lt;EDATE(F13,12)),"Período aquisitivo",IF(I13&lt;&gt;"",IF(TODAY()&lt;I13,IF(I13&gt;G13,"Vencida!","Agendada"),IF(TODAY()&lt;=(I13+N(H13)-1),"Em férias","Gozada")),IF(TODAY()&gt;G13,"Vencida!",IF(G13-TODAY()&lt;=90,"Programar","No prazo")))))</f>
        <v>Agendada</v>
      </c>
      <c r="L13" s="29" t="str">
        <f aca="false">IF(OR($I13="",N($H13)=0),"",IF(AND($I13&lt;=EOMONTH(DATE($C$5,1,1),0),$I13+$H13-1&gt;=DATE($C$5,1,1)),1,""))</f>
        <v/>
      </c>
      <c r="M13" s="29" t="str">
        <f aca="false">IF(OR($I13="",N($H13)=0),"",IF(AND($I13&lt;=EOMONTH(DATE($C$5,2,1),0),$I13+$H13-1&gt;=DATE($C$5,2,1)),1,""))</f>
        <v/>
      </c>
      <c r="N13" s="29" t="str">
        <f aca="false">IF(OR($I13="",N($H13)=0),"",IF(AND($I13&lt;=EOMONTH(DATE($C$5,3,1),0),$I13+$H13-1&gt;=DATE($C$5,3,1)),1,""))</f>
        <v/>
      </c>
      <c r="O13" s="29" t="str">
        <f aca="false">IF(OR($I13="",N($H13)=0),"",IF(AND($I13&lt;=EOMONTH(DATE($C$5,4,1),0),$I13+$H13-1&gt;=DATE($C$5,4,1)),1,""))</f>
        <v/>
      </c>
      <c r="P13" s="29" t="str">
        <f aca="false">IF(OR($I13="",N($H13)=0),"",IF(AND($I13&lt;=EOMONTH(DATE($C$5,5,1),0),$I13+$H13-1&gt;=DATE($C$5,5,1)),1,""))</f>
        <v/>
      </c>
      <c r="Q13" s="29" t="str">
        <f aca="false">IF(OR($I13="",N($H13)=0),"",IF(AND($I13&lt;=EOMONTH(DATE($C$5,6,1),0),$I13+$H13-1&gt;=DATE($C$5,6,1)),1,""))</f>
        <v/>
      </c>
      <c r="R13" s="29" t="str">
        <f aca="false">IF(OR($I13="",N($H13)=0),"",IF(AND($I13&lt;=EOMONTH(DATE($C$5,7,1),0),$I13+$H13-1&gt;=DATE($C$5,7,1)),1,""))</f>
        <v/>
      </c>
      <c r="S13" s="29" t="str">
        <f aca="false">IF(OR($I13="",N($H13)=0),"",IF(AND($I13&lt;=EOMONTH(DATE($C$5,8,1),0),$I13+$H13-1&gt;=DATE($C$5,8,1)),1,""))</f>
        <v/>
      </c>
      <c r="T13" s="29" t="str">
        <f aca="false">IF(OR($I13="",N($H13)=0),"",IF(AND($I13&lt;=EOMONTH(DATE($C$5,9,1),0),$I13+$H13-1&gt;=DATE($C$5,9,1)),1,""))</f>
        <v/>
      </c>
      <c r="U13" s="29" t="str">
        <f aca="false">IF(OR($I13="",N($H13)=0),"",IF(AND($I13&lt;=EOMONTH(DATE($C$5,10,1),0),$I13+$H13-1&gt;=DATE($C$5,10,1)),1,""))</f>
        <v/>
      </c>
      <c r="V13" s="29" t="str">
        <f aca="false">IF(OR($I13="",N($H13)=0),"",IF(AND($I13&lt;=EOMONTH(DATE($C$5,11,1),0),$I13+$H13-1&gt;=DATE($C$5,11,1)),1,""))</f>
        <v/>
      </c>
      <c r="W13" s="29" t="n">
        <f aca="false">IF(OR($I13="",N($H13)=0),"",IF(AND($I13&lt;=EOMONTH(DATE($C$5,12,1),0),$I13+$H13-1&gt;=DATE($C$5,12,1)),1,""))</f>
        <v>1</v>
      </c>
    </row>
    <row r="14" customFormat="false" ht="15" hidden="false" customHeight="false" outlineLevel="0" collapsed="false">
      <c r="B14" s="30" t="s">
        <v>30</v>
      </c>
      <c r="C14" s="30" t="s">
        <v>31</v>
      </c>
      <c r="D14" s="31" t="n">
        <v>45117</v>
      </c>
      <c r="E14" s="32" t="n">
        <v>3100</v>
      </c>
      <c r="F14" s="31" t="n">
        <v>45848</v>
      </c>
      <c r="G14" s="25" t="n">
        <f aca="false">IF(F14="","",EDATE(F14,24)-1)</f>
        <v>46577</v>
      </c>
      <c r="H14" s="33" t="n">
        <v>20</v>
      </c>
      <c r="I14" s="31" t="n">
        <v>46300</v>
      </c>
      <c r="J14" s="27" t="n">
        <f aca="false">IF(OR(I14="",E14=""),"",E14/30*N(H14)*4/3)</f>
        <v>2755.55555555556</v>
      </c>
      <c r="K14" s="28" t="str">
        <f aca="true">IF(B14="","",IF(OR(F14="",TODAY()&lt;EDATE(F14,12)),"Período aquisitivo",IF(I14&lt;&gt;"",IF(TODAY()&lt;I14,IF(I14&gt;G14,"Vencida!","Agendada"),IF(TODAY()&lt;=(I14+N(H14)-1),"Em férias","Gozada")),IF(TODAY()&gt;G14,"Vencida!",IF(G14-TODAY()&lt;=90,"Programar","No prazo")))))</f>
        <v>Em férias</v>
      </c>
      <c r="L14" s="29" t="str">
        <f aca="false">IF(OR($I14="",N($H14)=0),"",IF(AND($I14&lt;=EOMONTH(DATE($C$5,1,1),0),$I14+$H14-1&gt;=DATE($C$5,1,1)),1,""))</f>
        <v/>
      </c>
      <c r="M14" s="29" t="str">
        <f aca="false">IF(OR($I14="",N($H14)=0),"",IF(AND($I14&lt;=EOMONTH(DATE($C$5,2,1),0),$I14+$H14-1&gt;=DATE($C$5,2,1)),1,""))</f>
        <v/>
      </c>
      <c r="N14" s="29" t="str">
        <f aca="false">IF(OR($I14="",N($H14)=0),"",IF(AND($I14&lt;=EOMONTH(DATE($C$5,3,1),0),$I14+$H14-1&gt;=DATE($C$5,3,1)),1,""))</f>
        <v/>
      </c>
      <c r="O14" s="29" t="str">
        <f aca="false">IF(OR($I14="",N($H14)=0),"",IF(AND($I14&lt;=EOMONTH(DATE($C$5,4,1),0),$I14+$H14-1&gt;=DATE($C$5,4,1)),1,""))</f>
        <v/>
      </c>
      <c r="P14" s="29" t="str">
        <f aca="false">IF(OR($I14="",N($H14)=0),"",IF(AND($I14&lt;=EOMONTH(DATE($C$5,5,1),0),$I14+$H14-1&gt;=DATE($C$5,5,1)),1,""))</f>
        <v/>
      </c>
      <c r="Q14" s="29" t="str">
        <f aca="false">IF(OR($I14="",N($H14)=0),"",IF(AND($I14&lt;=EOMONTH(DATE($C$5,6,1),0),$I14+$H14-1&gt;=DATE($C$5,6,1)),1,""))</f>
        <v/>
      </c>
      <c r="R14" s="29" t="str">
        <f aca="false">IF(OR($I14="",N($H14)=0),"",IF(AND($I14&lt;=EOMONTH(DATE($C$5,7,1),0),$I14+$H14-1&gt;=DATE($C$5,7,1)),1,""))</f>
        <v/>
      </c>
      <c r="S14" s="29" t="str">
        <f aca="false">IF(OR($I14="",N($H14)=0),"",IF(AND($I14&lt;=EOMONTH(DATE($C$5,8,1),0),$I14+$H14-1&gt;=DATE($C$5,8,1)),1,""))</f>
        <v/>
      </c>
      <c r="T14" s="29" t="str">
        <f aca="false">IF(OR($I14="",N($H14)=0),"",IF(AND($I14&lt;=EOMONTH(DATE($C$5,9,1),0),$I14+$H14-1&gt;=DATE($C$5,9,1)),1,""))</f>
        <v/>
      </c>
      <c r="U14" s="29" t="n">
        <f aca="false">IF(OR($I14="",N($H14)=0),"",IF(AND($I14&lt;=EOMONTH(DATE($C$5,10,1),0),$I14+$H14-1&gt;=DATE($C$5,10,1)),1,""))</f>
        <v>1</v>
      </c>
      <c r="V14" s="29" t="str">
        <f aca="false">IF(OR($I14="",N($H14)=0),"",IF(AND($I14&lt;=EOMONTH(DATE($C$5,11,1),0),$I14+$H14-1&gt;=DATE($C$5,11,1)),1,""))</f>
        <v/>
      </c>
      <c r="W14" s="29" t="str">
        <f aca="false">IF(OR($I14="",N($H14)=0),"",IF(AND($I14&lt;=EOMONTH(DATE($C$5,12,1),0),$I14+$H14-1&gt;=DATE($C$5,12,1)),1,""))</f>
        <v/>
      </c>
    </row>
    <row r="15" customFormat="false" ht="15" hidden="false" customHeight="false" outlineLevel="0" collapsed="false">
      <c r="B15" s="22" t="s">
        <v>32</v>
      </c>
      <c r="C15" s="22" t="s">
        <v>33</v>
      </c>
      <c r="D15" s="23" t="n">
        <v>44885</v>
      </c>
      <c r="E15" s="24" t="n">
        <v>3400</v>
      </c>
      <c r="F15" s="23" t="n">
        <v>45616</v>
      </c>
      <c r="G15" s="25" t="n">
        <f aca="false">IF(F15="","",EDATE(F15,24)-1)</f>
        <v>46345</v>
      </c>
      <c r="H15" s="26"/>
      <c r="I15" s="23"/>
      <c r="J15" s="27" t="str">
        <f aca="false">IF(OR(I15="",E15=""),"",E15/30*N(H15)*4/3)</f>
        <v/>
      </c>
      <c r="K15" s="28" t="str">
        <f aca="true">IF(B15="","",IF(OR(F15="",TODAY()&lt;EDATE(F15,12)),"Período aquisitivo",IF(I15&lt;&gt;"",IF(TODAY()&lt;I15,IF(I15&gt;G15,"Vencida!","Agendada"),IF(TODAY()&lt;=(I15+N(H15)-1),"Em férias","Gozada")),IF(TODAY()&gt;G15,"Vencida!",IF(G15-TODAY()&lt;=90,"Programar","No prazo")))))</f>
        <v>Programar</v>
      </c>
      <c r="L15" s="29" t="str">
        <f aca="false">IF(OR($I15="",N($H15)=0),"",IF(AND($I15&lt;=EOMONTH(DATE($C$5,1,1),0),$I15+$H15-1&gt;=DATE($C$5,1,1)),1,""))</f>
        <v/>
      </c>
      <c r="M15" s="29" t="str">
        <f aca="false">IF(OR($I15="",N($H15)=0),"",IF(AND($I15&lt;=EOMONTH(DATE($C$5,2,1),0),$I15+$H15-1&gt;=DATE($C$5,2,1)),1,""))</f>
        <v/>
      </c>
      <c r="N15" s="29" t="str">
        <f aca="false">IF(OR($I15="",N($H15)=0),"",IF(AND($I15&lt;=EOMONTH(DATE($C$5,3,1),0),$I15+$H15-1&gt;=DATE($C$5,3,1)),1,""))</f>
        <v/>
      </c>
      <c r="O15" s="29" t="str">
        <f aca="false">IF(OR($I15="",N($H15)=0),"",IF(AND($I15&lt;=EOMONTH(DATE($C$5,4,1),0),$I15+$H15-1&gt;=DATE($C$5,4,1)),1,""))</f>
        <v/>
      </c>
      <c r="P15" s="29" t="str">
        <f aca="false">IF(OR($I15="",N($H15)=0),"",IF(AND($I15&lt;=EOMONTH(DATE($C$5,5,1),0),$I15+$H15-1&gt;=DATE($C$5,5,1)),1,""))</f>
        <v/>
      </c>
      <c r="Q15" s="29" t="str">
        <f aca="false">IF(OR($I15="",N($H15)=0),"",IF(AND($I15&lt;=EOMONTH(DATE($C$5,6,1),0),$I15+$H15-1&gt;=DATE($C$5,6,1)),1,""))</f>
        <v/>
      </c>
      <c r="R15" s="29" t="str">
        <f aca="false">IF(OR($I15="",N($H15)=0),"",IF(AND($I15&lt;=EOMONTH(DATE($C$5,7,1),0),$I15+$H15-1&gt;=DATE($C$5,7,1)),1,""))</f>
        <v/>
      </c>
      <c r="S15" s="29" t="str">
        <f aca="false">IF(OR($I15="",N($H15)=0),"",IF(AND($I15&lt;=EOMONTH(DATE($C$5,8,1),0),$I15+$H15-1&gt;=DATE($C$5,8,1)),1,""))</f>
        <v/>
      </c>
      <c r="T15" s="29" t="str">
        <f aca="false">IF(OR($I15="",N($H15)=0),"",IF(AND($I15&lt;=EOMONTH(DATE($C$5,9,1),0),$I15+$H15-1&gt;=DATE($C$5,9,1)),1,""))</f>
        <v/>
      </c>
      <c r="U15" s="29" t="str">
        <f aca="false">IF(OR($I15="",N($H15)=0),"",IF(AND($I15&lt;=EOMONTH(DATE($C$5,10,1),0),$I15+$H15-1&gt;=DATE($C$5,10,1)),1,""))</f>
        <v/>
      </c>
      <c r="V15" s="29" t="str">
        <f aca="false">IF(OR($I15="",N($H15)=0),"",IF(AND($I15&lt;=EOMONTH(DATE($C$5,11,1),0),$I15+$H15-1&gt;=DATE($C$5,11,1)),1,""))</f>
        <v/>
      </c>
      <c r="W15" s="29" t="str">
        <f aca="false">IF(OR($I15="",N($H15)=0),"",IF(AND($I15&lt;=EOMONTH(DATE($C$5,12,1),0),$I15+$H15-1&gt;=DATE($C$5,12,1)),1,""))</f>
        <v/>
      </c>
    </row>
    <row r="16" customFormat="false" ht="15" hidden="false" customHeight="false" outlineLevel="0" collapsed="false">
      <c r="B16" s="30" t="s">
        <v>34</v>
      </c>
      <c r="C16" s="30" t="s">
        <v>35</v>
      </c>
      <c r="D16" s="31" t="n">
        <v>45537</v>
      </c>
      <c r="E16" s="32" t="n">
        <v>2300</v>
      </c>
      <c r="F16" s="31" t="n">
        <v>45902</v>
      </c>
      <c r="G16" s="25" t="n">
        <f aca="false">IF(F16="","",EDATE(F16,24)-1)</f>
        <v>46631</v>
      </c>
      <c r="H16" s="33"/>
      <c r="I16" s="31"/>
      <c r="J16" s="27" t="str">
        <f aca="false">IF(OR(I16="",E16=""),"",E16/30*N(H16)*4/3)</f>
        <v/>
      </c>
      <c r="K16" s="28" t="str">
        <f aca="true">IF(B16="","",IF(OR(F16="",TODAY()&lt;EDATE(F16,12)),"Período aquisitivo",IF(I16&lt;&gt;"",IF(TODAY()&lt;I16,IF(I16&gt;G16,"Vencida!","Agendada"),IF(TODAY()&lt;=(I16+N(H16)-1),"Em férias","Gozada")),IF(TODAY()&gt;G16,"Vencida!",IF(G16-TODAY()&lt;=90,"Programar","No prazo")))))</f>
        <v>No prazo</v>
      </c>
      <c r="L16" s="29" t="str">
        <f aca="false">IF(OR($I16="",N($H16)=0),"",IF(AND($I16&lt;=EOMONTH(DATE($C$5,1,1),0),$I16+$H16-1&gt;=DATE($C$5,1,1)),1,""))</f>
        <v/>
      </c>
      <c r="M16" s="29" t="str">
        <f aca="false">IF(OR($I16="",N($H16)=0),"",IF(AND($I16&lt;=EOMONTH(DATE($C$5,2,1),0),$I16+$H16-1&gt;=DATE($C$5,2,1)),1,""))</f>
        <v/>
      </c>
      <c r="N16" s="29" t="str">
        <f aca="false">IF(OR($I16="",N($H16)=0),"",IF(AND($I16&lt;=EOMONTH(DATE($C$5,3,1),0),$I16+$H16-1&gt;=DATE($C$5,3,1)),1,""))</f>
        <v/>
      </c>
      <c r="O16" s="29" t="str">
        <f aca="false">IF(OR($I16="",N($H16)=0),"",IF(AND($I16&lt;=EOMONTH(DATE($C$5,4,1),0),$I16+$H16-1&gt;=DATE($C$5,4,1)),1,""))</f>
        <v/>
      </c>
      <c r="P16" s="29" t="str">
        <f aca="false">IF(OR($I16="",N($H16)=0),"",IF(AND($I16&lt;=EOMONTH(DATE($C$5,5,1),0),$I16+$H16-1&gt;=DATE($C$5,5,1)),1,""))</f>
        <v/>
      </c>
      <c r="Q16" s="29" t="str">
        <f aca="false">IF(OR($I16="",N($H16)=0),"",IF(AND($I16&lt;=EOMONTH(DATE($C$5,6,1),0),$I16+$H16-1&gt;=DATE($C$5,6,1)),1,""))</f>
        <v/>
      </c>
      <c r="R16" s="29" t="str">
        <f aca="false">IF(OR($I16="",N($H16)=0),"",IF(AND($I16&lt;=EOMONTH(DATE($C$5,7,1),0),$I16+$H16-1&gt;=DATE($C$5,7,1)),1,""))</f>
        <v/>
      </c>
      <c r="S16" s="29" t="str">
        <f aca="false">IF(OR($I16="",N($H16)=0),"",IF(AND($I16&lt;=EOMONTH(DATE($C$5,8,1),0),$I16+$H16-1&gt;=DATE($C$5,8,1)),1,""))</f>
        <v/>
      </c>
      <c r="T16" s="29" t="str">
        <f aca="false">IF(OR($I16="",N($H16)=0),"",IF(AND($I16&lt;=EOMONTH(DATE($C$5,9,1),0),$I16+$H16-1&gt;=DATE($C$5,9,1)),1,""))</f>
        <v/>
      </c>
      <c r="U16" s="29" t="str">
        <f aca="false">IF(OR($I16="",N($H16)=0),"",IF(AND($I16&lt;=EOMONTH(DATE($C$5,10,1),0),$I16+$H16-1&gt;=DATE($C$5,10,1)),1,""))</f>
        <v/>
      </c>
      <c r="V16" s="29" t="str">
        <f aca="false">IF(OR($I16="",N($H16)=0),"",IF(AND($I16&lt;=EOMONTH(DATE($C$5,11,1),0),$I16+$H16-1&gt;=DATE($C$5,11,1)),1,""))</f>
        <v/>
      </c>
      <c r="W16" s="29" t="str">
        <f aca="false">IF(OR($I16="",N($H16)=0),"",IF(AND($I16&lt;=EOMONTH(DATE($C$5,12,1),0),$I16+$H16-1&gt;=DATE($C$5,12,1)),1,""))</f>
        <v/>
      </c>
    </row>
    <row r="17" customFormat="false" ht="15" hidden="false" customHeight="false" outlineLevel="0" collapsed="false">
      <c r="B17" s="22" t="s">
        <v>36</v>
      </c>
      <c r="C17" s="22" t="s">
        <v>37</v>
      </c>
      <c r="D17" s="23" t="n">
        <v>45306</v>
      </c>
      <c r="E17" s="24" t="n">
        <v>2200</v>
      </c>
      <c r="F17" s="23" t="n">
        <v>45672</v>
      </c>
      <c r="G17" s="25" t="n">
        <f aca="false">IF(F17="","",EDATE(F17,24)-1)</f>
        <v>46401</v>
      </c>
      <c r="H17" s="26" t="n">
        <v>30</v>
      </c>
      <c r="I17" s="23" t="n">
        <v>46204</v>
      </c>
      <c r="J17" s="27" t="n">
        <f aca="false">IF(OR(I17="",E17=""),"",E17/30*N(H17)*4/3)</f>
        <v>2933.33333333333</v>
      </c>
      <c r="K17" s="28" t="str">
        <f aca="true">IF(B17="","",IF(OR(F17="",TODAY()&lt;EDATE(F17,12)),"Período aquisitivo",IF(I17&lt;&gt;"",IF(TODAY()&lt;I17,IF(I17&gt;G17,"Vencida!","Agendada"),IF(TODAY()&lt;=(I17+N(H17)-1),"Em férias","Gozada")),IF(TODAY()&gt;G17,"Vencida!",IF(G17-TODAY()&lt;=90,"Programar","No prazo")))))</f>
        <v>Gozada</v>
      </c>
      <c r="L17" s="29" t="str">
        <f aca="false">IF(OR($I17="",N($H17)=0),"",IF(AND($I17&lt;=EOMONTH(DATE($C$5,1,1),0),$I17+$H17-1&gt;=DATE($C$5,1,1)),1,""))</f>
        <v/>
      </c>
      <c r="M17" s="29" t="str">
        <f aca="false">IF(OR($I17="",N($H17)=0),"",IF(AND($I17&lt;=EOMONTH(DATE($C$5,2,1),0),$I17+$H17-1&gt;=DATE($C$5,2,1)),1,""))</f>
        <v/>
      </c>
      <c r="N17" s="29" t="str">
        <f aca="false">IF(OR($I17="",N($H17)=0),"",IF(AND($I17&lt;=EOMONTH(DATE($C$5,3,1),0),$I17+$H17-1&gt;=DATE($C$5,3,1)),1,""))</f>
        <v/>
      </c>
      <c r="O17" s="29" t="str">
        <f aca="false">IF(OR($I17="",N($H17)=0),"",IF(AND($I17&lt;=EOMONTH(DATE($C$5,4,1),0),$I17+$H17-1&gt;=DATE($C$5,4,1)),1,""))</f>
        <v/>
      </c>
      <c r="P17" s="29" t="str">
        <f aca="false">IF(OR($I17="",N($H17)=0),"",IF(AND($I17&lt;=EOMONTH(DATE($C$5,5,1),0),$I17+$H17-1&gt;=DATE($C$5,5,1)),1,""))</f>
        <v/>
      </c>
      <c r="Q17" s="29" t="str">
        <f aca="false">IF(OR($I17="",N($H17)=0),"",IF(AND($I17&lt;=EOMONTH(DATE($C$5,6,1),0),$I17+$H17-1&gt;=DATE($C$5,6,1)),1,""))</f>
        <v/>
      </c>
      <c r="R17" s="29" t="n">
        <f aca="false">IF(OR($I17="",N($H17)=0),"",IF(AND($I17&lt;=EOMONTH(DATE($C$5,7,1),0),$I17+$H17-1&gt;=DATE($C$5,7,1)),1,""))</f>
        <v>1</v>
      </c>
      <c r="S17" s="29" t="str">
        <f aca="false">IF(OR($I17="",N($H17)=0),"",IF(AND($I17&lt;=EOMONTH(DATE($C$5,8,1),0),$I17+$H17-1&gt;=DATE($C$5,8,1)),1,""))</f>
        <v/>
      </c>
      <c r="T17" s="29" t="str">
        <f aca="false">IF(OR($I17="",N($H17)=0),"",IF(AND($I17&lt;=EOMONTH(DATE($C$5,9,1),0),$I17+$H17-1&gt;=DATE($C$5,9,1)),1,""))</f>
        <v/>
      </c>
      <c r="U17" s="29" t="str">
        <f aca="false">IF(OR($I17="",N($H17)=0),"",IF(AND($I17&lt;=EOMONTH(DATE($C$5,10,1),0),$I17+$H17-1&gt;=DATE($C$5,10,1)),1,""))</f>
        <v/>
      </c>
      <c r="V17" s="29" t="str">
        <f aca="false">IF(OR($I17="",N($H17)=0),"",IF(AND($I17&lt;=EOMONTH(DATE($C$5,11,1),0),$I17+$H17-1&gt;=DATE($C$5,11,1)),1,""))</f>
        <v/>
      </c>
      <c r="W17" s="29" t="str">
        <f aca="false">IF(OR($I17="",N($H17)=0),"",IF(AND($I17&lt;=EOMONTH(DATE($C$5,12,1),0),$I17+$H17-1&gt;=DATE($C$5,12,1)),1,""))</f>
        <v/>
      </c>
    </row>
    <row r="18" customFormat="false" ht="15" hidden="false" customHeight="false" outlineLevel="0" collapsed="false">
      <c r="B18" s="30" t="s">
        <v>38</v>
      </c>
      <c r="C18" s="30" t="s">
        <v>39</v>
      </c>
      <c r="D18" s="31" t="n">
        <v>43591</v>
      </c>
      <c r="E18" s="32" t="n">
        <v>2900</v>
      </c>
      <c r="F18" s="31" t="n">
        <v>45418</v>
      </c>
      <c r="G18" s="25" t="n">
        <f aca="false">IF(F18="","",EDATE(F18,24)-1)</f>
        <v>46147</v>
      </c>
      <c r="H18" s="33"/>
      <c r="I18" s="31"/>
      <c r="J18" s="27" t="str">
        <f aca="false">IF(OR(I18="",E18=""),"",E18/30*N(H18)*4/3)</f>
        <v/>
      </c>
      <c r="K18" s="28" t="str">
        <f aca="true">IF(B18="","",IF(OR(F18="",TODAY()&lt;EDATE(F18,12)),"Período aquisitivo",IF(I18&lt;&gt;"",IF(TODAY()&lt;I18,IF(I18&gt;G18,"Vencida!","Agendada"),IF(TODAY()&lt;=(I18+N(H18)-1),"Em férias","Gozada")),IF(TODAY()&gt;G18,"Vencida!",IF(G18-TODAY()&lt;=90,"Programar","No prazo")))))</f>
        <v>Vencida!</v>
      </c>
      <c r="L18" s="29" t="str">
        <f aca="false">IF(OR($I18="",N($H18)=0),"",IF(AND($I18&lt;=EOMONTH(DATE($C$5,1,1),0),$I18+$H18-1&gt;=DATE($C$5,1,1)),1,""))</f>
        <v/>
      </c>
      <c r="M18" s="29" t="str">
        <f aca="false">IF(OR($I18="",N($H18)=0),"",IF(AND($I18&lt;=EOMONTH(DATE($C$5,2,1),0),$I18+$H18-1&gt;=DATE($C$5,2,1)),1,""))</f>
        <v/>
      </c>
      <c r="N18" s="29" t="str">
        <f aca="false">IF(OR($I18="",N($H18)=0),"",IF(AND($I18&lt;=EOMONTH(DATE($C$5,3,1),0),$I18+$H18-1&gt;=DATE($C$5,3,1)),1,""))</f>
        <v/>
      </c>
      <c r="O18" s="29" t="str">
        <f aca="false">IF(OR($I18="",N($H18)=0),"",IF(AND($I18&lt;=EOMONTH(DATE($C$5,4,1),0),$I18+$H18-1&gt;=DATE($C$5,4,1)),1,""))</f>
        <v/>
      </c>
      <c r="P18" s="29" t="str">
        <f aca="false">IF(OR($I18="",N($H18)=0),"",IF(AND($I18&lt;=EOMONTH(DATE($C$5,5,1),0),$I18+$H18-1&gt;=DATE($C$5,5,1)),1,""))</f>
        <v/>
      </c>
      <c r="Q18" s="29" t="str">
        <f aca="false">IF(OR($I18="",N($H18)=0),"",IF(AND($I18&lt;=EOMONTH(DATE($C$5,6,1),0),$I18+$H18-1&gt;=DATE($C$5,6,1)),1,""))</f>
        <v/>
      </c>
      <c r="R18" s="29" t="str">
        <f aca="false">IF(OR($I18="",N($H18)=0),"",IF(AND($I18&lt;=EOMONTH(DATE($C$5,7,1),0),$I18+$H18-1&gt;=DATE($C$5,7,1)),1,""))</f>
        <v/>
      </c>
      <c r="S18" s="29" t="str">
        <f aca="false">IF(OR($I18="",N($H18)=0),"",IF(AND($I18&lt;=EOMONTH(DATE($C$5,8,1),0),$I18+$H18-1&gt;=DATE($C$5,8,1)),1,""))</f>
        <v/>
      </c>
      <c r="T18" s="29" t="str">
        <f aca="false">IF(OR($I18="",N($H18)=0),"",IF(AND($I18&lt;=EOMONTH(DATE($C$5,9,1),0),$I18+$H18-1&gt;=DATE($C$5,9,1)),1,""))</f>
        <v/>
      </c>
      <c r="U18" s="29" t="str">
        <f aca="false">IF(OR($I18="",N($H18)=0),"",IF(AND($I18&lt;=EOMONTH(DATE($C$5,10,1),0),$I18+$H18-1&gt;=DATE($C$5,10,1)),1,""))</f>
        <v/>
      </c>
      <c r="V18" s="29" t="str">
        <f aca="false">IF(OR($I18="",N($H18)=0),"",IF(AND($I18&lt;=EOMONTH(DATE($C$5,11,1),0),$I18+$H18-1&gt;=DATE($C$5,11,1)),1,""))</f>
        <v/>
      </c>
      <c r="W18" s="29" t="str">
        <f aca="false">IF(OR($I18="",N($H18)=0),"",IF(AND($I18&lt;=EOMONTH(DATE($C$5,12,1),0),$I18+$H18-1&gt;=DATE($C$5,12,1)),1,""))</f>
        <v/>
      </c>
    </row>
    <row r="19" customFormat="false" ht="15" hidden="false" customHeight="false" outlineLevel="0" collapsed="false">
      <c r="B19" s="22" t="s">
        <v>40</v>
      </c>
      <c r="C19" s="22" t="s">
        <v>41</v>
      </c>
      <c r="D19" s="23" t="n">
        <v>46054</v>
      </c>
      <c r="E19" s="24" t="n">
        <v>1500</v>
      </c>
      <c r="F19" s="23" t="n">
        <v>46054</v>
      </c>
      <c r="G19" s="25" t="n">
        <f aca="false">IF(F19="","",EDATE(F19,24)-1)</f>
        <v>46783</v>
      </c>
      <c r="H19" s="26"/>
      <c r="I19" s="23"/>
      <c r="J19" s="27" t="str">
        <f aca="false">IF(OR(I19="",E19=""),"",E19/30*N(H19)*4/3)</f>
        <v/>
      </c>
      <c r="K19" s="28" t="str">
        <f aca="true">IF(B19="","",IF(OR(F19="",TODAY()&lt;EDATE(F19,12)),"Período aquisitivo",IF(I19&lt;&gt;"",IF(TODAY()&lt;I19,IF(I19&gt;G19,"Vencida!","Agendada"),IF(TODAY()&lt;=(I19+N(H19)-1),"Em férias","Gozada")),IF(TODAY()&gt;G19,"Vencida!",IF(G19-TODAY()&lt;=90,"Programar","No prazo")))))</f>
        <v>Período aquisitivo</v>
      </c>
      <c r="L19" s="29" t="str">
        <f aca="false">IF(OR($I19="",N($H19)=0),"",IF(AND($I19&lt;=EOMONTH(DATE($C$5,1,1),0),$I19+$H19-1&gt;=DATE($C$5,1,1)),1,""))</f>
        <v/>
      </c>
      <c r="M19" s="29" t="str">
        <f aca="false">IF(OR($I19="",N($H19)=0),"",IF(AND($I19&lt;=EOMONTH(DATE($C$5,2,1),0),$I19+$H19-1&gt;=DATE($C$5,2,1)),1,""))</f>
        <v/>
      </c>
      <c r="N19" s="29" t="str">
        <f aca="false">IF(OR($I19="",N($H19)=0),"",IF(AND($I19&lt;=EOMONTH(DATE($C$5,3,1),0),$I19+$H19-1&gt;=DATE($C$5,3,1)),1,""))</f>
        <v/>
      </c>
      <c r="O19" s="29" t="str">
        <f aca="false">IF(OR($I19="",N($H19)=0),"",IF(AND($I19&lt;=EOMONTH(DATE($C$5,4,1),0),$I19+$H19-1&gt;=DATE($C$5,4,1)),1,""))</f>
        <v/>
      </c>
      <c r="P19" s="29" t="str">
        <f aca="false">IF(OR($I19="",N($H19)=0),"",IF(AND($I19&lt;=EOMONTH(DATE($C$5,5,1),0),$I19+$H19-1&gt;=DATE($C$5,5,1)),1,""))</f>
        <v/>
      </c>
      <c r="Q19" s="29" t="str">
        <f aca="false">IF(OR($I19="",N($H19)=0),"",IF(AND($I19&lt;=EOMONTH(DATE($C$5,6,1),0),$I19+$H19-1&gt;=DATE($C$5,6,1)),1,""))</f>
        <v/>
      </c>
      <c r="R19" s="29" t="str">
        <f aca="false">IF(OR($I19="",N($H19)=0),"",IF(AND($I19&lt;=EOMONTH(DATE($C$5,7,1),0),$I19+$H19-1&gt;=DATE($C$5,7,1)),1,""))</f>
        <v/>
      </c>
      <c r="S19" s="29" t="str">
        <f aca="false">IF(OR($I19="",N($H19)=0),"",IF(AND($I19&lt;=EOMONTH(DATE($C$5,8,1),0),$I19+$H19-1&gt;=DATE($C$5,8,1)),1,""))</f>
        <v/>
      </c>
      <c r="T19" s="29" t="str">
        <f aca="false">IF(OR($I19="",N($H19)=0),"",IF(AND($I19&lt;=EOMONTH(DATE($C$5,9,1),0),$I19+$H19-1&gt;=DATE($C$5,9,1)),1,""))</f>
        <v/>
      </c>
      <c r="U19" s="29" t="str">
        <f aca="false">IF(OR($I19="",N($H19)=0),"",IF(AND($I19&lt;=EOMONTH(DATE($C$5,10,1),0),$I19+$H19-1&gt;=DATE($C$5,10,1)),1,""))</f>
        <v/>
      </c>
      <c r="V19" s="29" t="str">
        <f aca="false">IF(OR($I19="",N($H19)=0),"",IF(AND($I19&lt;=EOMONTH(DATE($C$5,11,1),0),$I19+$H19-1&gt;=DATE($C$5,11,1)),1,""))</f>
        <v/>
      </c>
      <c r="W19" s="29" t="str">
        <f aca="false">IF(OR($I19="",N($H19)=0),"",IF(AND($I19&lt;=EOMONTH(DATE($C$5,12,1),0),$I19+$H19-1&gt;=DATE($C$5,12,1)),1,""))</f>
        <v/>
      </c>
    </row>
    <row r="20" customFormat="false" ht="15" hidden="false" customHeight="false" outlineLevel="0" collapsed="false">
      <c r="B20" s="30" t="s">
        <v>42</v>
      </c>
      <c r="C20" s="30" t="s">
        <v>43</v>
      </c>
      <c r="D20" s="31" t="n">
        <v>43199</v>
      </c>
      <c r="E20" s="32" t="n">
        <v>8900</v>
      </c>
      <c r="F20" s="31" t="n">
        <v>45756</v>
      </c>
      <c r="G20" s="25" t="n">
        <f aca="false">IF(F20="","",EDATE(F20,24)-1)</f>
        <v>46485</v>
      </c>
      <c r="H20" s="33" t="n">
        <v>15</v>
      </c>
      <c r="I20" s="31" t="n">
        <v>46398</v>
      </c>
      <c r="J20" s="27" t="n">
        <f aca="false">IF(OR(I20="",E20=""),"",E20/30*N(H20)*4/3)</f>
        <v>5933.33333333333</v>
      </c>
      <c r="K20" s="28" t="str">
        <f aca="true">IF(B20="","",IF(OR(F20="",TODAY()&lt;EDATE(F20,12)),"Período aquisitivo",IF(I20&lt;&gt;"",IF(TODAY()&lt;I20,IF(I20&gt;G20,"Vencida!","Agendada"),IF(TODAY()&lt;=(I20+N(H20)-1),"Em férias","Gozada")),IF(TODAY()&gt;G20,"Vencida!",IF(G20-TODAY()&lt;=90,"Programar","No prazo")))))</f>
        <v>Agendada</v>
      </c>
      <c r="L20" s="29" t="str">
        <f aca="false">IF(OR($I20="",N($H20)=0),"",IF(AND($I20&lt;=EOMONTH(DATE($C$5,1,1),0),$I20+$H20-1&gt;=DATE($C$5,1,1)),1,""))</f>
        <v/>
      </c>
      <c r="M20" s="29" t="str">
        <f aca="false">IF(OR($I20="",N($H20)=0),"",IF(AND($I20&lt;=EOMONTH(DATE($C$5,2,1),0),$I20+$H20-1&gt;=DATE($C$5,2,1)),1,""))</f>
        <v/>
      </c>
      <c r="N20" s="29" t="str">
        <f aca="false">IF(OR($I20="",N($H20)=0),"",IF(AND($I20&lt;=EOMONTH(DATE($C$5,3,1),0),$I20+$H20-1&gt;=DATE($C$5,3,1)),1,""))</f>
        <v/>
      </c>
      <c r="O20" s="29" t="str">
        <f aca="false">IF(OR($I20="",N($H20)=0),"",IF(AND($I20&lt;=EOMONTH(DATE($C$5,4,1),0),$I20+$H20-1&gt;=DATE($C$5,4,1)),1,""))</f>
        <v/>
      </c>
      <c r="P20" s="29" t="str">
        <f aca="false">IF(OR($I20="",N($H20)=0),"",IF(AND($I20&lt;=EOMONTH(DATE($C$5,5,1),0),$I20+$H20-1&gt;=DATE($C$5,5,1)),1,""))</f>
        <v/>
      </c>
      <c r="Q20" s="29" t="str">
        <f aca="false">IF(OR($I20="",N($H20)=0),"",IF(AND($I20&lt;=EOMONTH(DATE($C$5,6,1),0),$I20+$H20-1&gt;=DATE($C$5,6,1)),1,""))</f>
        <v/>
      </c>
      <c r="R20" s="29" t="str">
        <f aca="false">IF(OR($I20="",N($H20)=0),"",IF(AND($I20&lt;=EOMONTH(DATE($C$5,7,1),0),$I20+$H20-1&gt;=DATE($C$5,7,1)),1,""))</f>
        <v/>
      </c>
      <c r="S20" s="29" t="str">
        <f aca="false">IF(OR($I20="",N($H20)=0),"",IF(AND($I20&lt;=EOMONTH(DATE($C$5,8,1),0),$I20+$H20-1&gt;=DATE($C$5,8,1)),1,""))</f>
        <v/>
      </c>
      <c r="T20" s="29" t="str">
        <f aca="false">IF(OR($I20="",N($H20)=0),"",IF(AND($I20&lt;=EOMONTH(DATE($C$5,9,1),0),$I20+$H20-1&gt;=DATE($C$5,9,1)),1,""))</f>
        <v/>
      </c>
      <c r="U20" s="29" t="str">
        <f aca="false">IF(OR($I20="",N($H20)=0),"",IF(AND($I20&lt;=EOMONTH(DATE($C$5,10,1),0),$I20+$H20-1&gt;=DATE($C$5,10,1)),1,""))</f>
        <v/>
      </c>
      <c r="V20" s="29" t="str">
        <f aca="false">IF(OR($I20="",N($H20)=0),"",IF(AND($I20&lt;=EOMONTH(DATE($C$5,11,1),0),$I20+$H20-1&gt;=DATE($C$5,11,1)),1,""))</f>
        <v/>
      </c>
      <c r="W20" s="29" t="str">
        <f aca="false">IF(OR($I20="",N($H20)=0),"",IF(AND($I20&lt;=EOMONTH(DATE($C$5,12,1),0),$I20+$H20-1&gt;=DATE($C$5,12,1)),1,""))</f>
        <v/>
      </c>
    </row>
    <row r="21" customFormat="false" ht="15" hidden="false" customHeight="false" outlineLevel="0" collapsed="false">
      <c r="B21" s="22"/>
      <c r="C21" s="22"/>
      <c r="D21" s="23"/>
      <c r="E21" s="24"/>
      <c r="F21" s="23"/>
      <c r="G21" s="25" t="str">
        <f aca="false">IF(F21="","",EDATE(F21,24)-1)</f>
        <v/>
      </c>
      <c r="H21" s="26"/>
      <c r="I21" s="23"/>
      <c r="J21" s="27" t="str">
        <f aca="false">IF(OR(I21="",E21=""),"",E21/30*N(H21)*4/3)</f>
        <v/>
      </c>
      <c r="K21" s="28" t="str">
        <f aca="true">IF(B21="","",IF(OR(F21="",TODAY()&lt;EDATE(F21,12)),"Período aquisitivo",IF(I21&lt;&gt;"",IF(TODAY()&lt;I21,IF(I21&gt;G21,"Vencida!","Agendada"),IF(TODAY()&lt;=(I21+N(H21)-1),"Em férias","Gozada")),IF(TODAY()&gt;G21,"Vencida!",IF(G21-TODAY()&lt;=90,"Programar","No prazo")))))</f>
        <v/>
      </c>
      <c r="L21" s="29" t="str">
        <f aca="false">IF(OR($I21="",N($H21)=0),"",IF(AND($I21&lt;=EOMONTH(DATE($C$5,1,1),0),$I21+$H21-1&gt;=DATE($C$5,1,1)),1,""))</f>
        <v/>
      </c>
      <c r="M21" s="29" t="str">
        <f aca="false">IF(OR($I21="",N($H21)=0),"",IF(AND($I21&lt;=EOMONTH(DATE($C$5,2,1),0),$I21+$H21-1&gt;=DATE($C$5,2,1)),1,""))</f>
        <v/>
      </c>
      <c r="N21" s="29" t="str">
        <f aca="false">IF(OR($I21="",N($H21)=0),"",IF(AND($I21&lt;=EOMONTH(DATE($C$5,3,1),0),$I21+$H21-1&gt;=DATE($C$5,3,1)),1,""))</f>
        <v/>
      </c>
      <c r="O21" s="29" t="str">
        <f aca="false">IF(OR($I21="",N($H21)=0),"",IF(AND($I21&lt;=EOMONTH(DATE($C$5,4,1),0),$I21+$H21-1&gt;=DATE($C$5,4,1)),1,""))</f>
        <v/>
      </c>
      <c r="P21" s="29" t="str">
        <f aca="false">IF(OR($I21="",N($H21)=0),"",IF(AND($I21&lt;=EOMONTH(DATE($C$5,5,1),0),$I21+$H21-1&gt;=DATE($C$5,5,1)),1,""))</f>
        <v/>
      </c>
      <c r="Q21" s="29" t="str">
        <f aca="false">IF(OR($I21="",N($H21)=0),"",IF(AND($I21&lt;=EOMONTH(DATE($C$5,6,1),0),$I21+$H21-1&gt;=DATE($C$5,6,1)),1,""))</f>
        <v/>
      </c>
      <c r="R21" s="29" t="str">
        <f aca="false">IF(OR($I21="",N($H21)=0),"",IF(AND($I21&lt;=EOMONTH(DATE($C$5,7,1),0),$I21+$H21-1&gt;=DATE($C$5,7,1)),1,""))</f>
        <v/>
      </c>
      <c r="S21" s="29" t="str">
        <f aca="false">IF(OR($I21="",N($H21)=0),"",IF(AND($I21&lt;=EOMONTH(DATE($C$5,8,1),0),$I21+$H21-1&gt;=DATE($C$5,8,1)),1,""))</f>
        <v/>
      </c>
      <c r="T21" s="29" t="str">
        <f aca="false">IF(OR($I21="",N($H21)=0),"",IF(AND($I21&lt;=EOMONTH(DATE($C$5,9,1),0),$I21+$H21-1&gt;=DATE($C$5,9,1)),1,""))</f>
        <v/>
      </c>
      <c r="U21" s="29" t="str">
        <f aca="false">IF(OR($I21="",N($H21)=0),"",IF(AND($I21&lt;=EOMONTH(DATE($C$5,10,1),0),$I21+$H21-1&gt;=DATE($C$5,10,1)),1,""))</f>
        <v/>
      </c>
      <c r="V21" s="29" t="str">
        <f aca="false">IF(OR($I21="",N($H21)=0),"",IF(AND($I21&lt;=EOMONTH(DATE($C$5,11,1),0),$I21+$H21-1&gt;=DATE($C$5,11,1)),1,""))</f>
        <v/>
      </c>
      <c r="W21" s="29" t="str">
        <f aca="false">IF(OR($I21="",N($H21)=0),"",IF(AND($I21&lt;=EOMONTH(DATE($C$5,12,1),0),$I21+$H21-1&gt;=DATE($C$5,12,1)),1,""))</f>
        <v/>
      </c>
    </row>
    <row r="22" customFormat="false" ht="15" hidden="false" customHeight="false" outlineLevel="0" collapsed="false">
      <c r="B22" s="30"/>
      <c r="C22" s="30"/>
      <c r="D22" s="31"/>
      <c r="E22" s="32"/>
      <c r="F22" s="31"/>
      <c r="G22" s="25" t="str">
        <f aca="false">IF(F22="","",EDATE(F22,24)-1)</f>
        <v/>
      </c>
      <c r="H22" s="33"/>
      <c r="I22" s="31"/>
      <c r="J22" s="27" t="str">
        <f aca="false">IF(OR(I22="",E22=""),"",E22/30*N(H22)*4/3)</f>
        <v/>
      </c>
      <c r="K22" s="28" t="str">
        <f aca="true">IF(B22="","",IF(OR(F22="",TODAY()&lt;EDATE(F22,12)),"Período aquisitivo",IF(I22&lt;&gt;"",IF(TODAY()&lt;I22,IF(I22&gt;G22,"Vencida!","Agendada"),IF(TODAY()&lt;=(I22+N(H22)-1),"Em férias","Gozada")),IF(TODAY()&gt;G22,"Vencida!",IF(G22-TODAY()&lt;=90,"Programar","No prazo")))))</f>
        <v/>
      </c>
      <c r="L22" s="29" t="str">
        <f aca="false">IF(OR($I22="",N($H22)=0),"",IF(AND($I22&lt;=EOMONTH(DATE($C$5,1,1),0),$I22+$H22-1&gt;=DATE($C$5,1,1)),1,""))</f>
        <v/>
      </c>
      <c r="M22" s="29" t="str">
        <f aca="false">IF(OR($I22="",N($H22)=0),"",IF(AND($I22&lt;=EOMONTH(DATE($C$5,2,1),0),$I22+$H22-1&gt;=DATE($C$5,2,1)),1,""))</f>
        <v/>
      </c>
      <c r="N22" s="29" t="str">
        <f aca="false">IF(OR($I22="",N($H22)=0),"",IF(AND($I22&lt;=EOMONTH(DATE($C$5,3,1),0),$I22+$H22-1&gt;=DATE($C$5,3,1)),1,""))</f>
        <v/>
      </c>
      <c r="O22" s="29" t="str">
        <f aca="false">IF(OR($I22="",N($H22)=0),"",IF(AND($I22&lt;=EOMONTH(DATE($C$5,4,1),0),$I22+$H22-1&gt;=DATE($C$5,4,1)),1,""))</f>
        <v/>
      </c>
      <c r="P22" s="29" t="str">
        <f aca="false">IF(OR($I22="",N($H22)=0),"",IF(AND($I22&lt;=EOMONTH(DATE($C$5,5,1),0),$I22+$H22-1&gt;=DATE($C$5,5,1)),1,""))</f>
        <v/>
      </c>
      <c r="Q22" s="29" t="str">
        <f aca="false">IF(OR($I22="",N($H22)=0),"",IF(AND($I22&lt;=EOMONTH(DATE($C$5,6,1),0),$I22+$H22-1&gt;=DATE($C$5,6,1)),1,""))</f>
        <v/>
      </c>
      <c r="R22" s="29" t="str">
        <f aca="false">IF(OR($I22="",N($H22)=0),"",IF(AND($I22&lt;=EOMONTH(DATE($C$5,7,1),0),$I22+$H22-1&gt;=DATE($C$5,7,1)),1,""))</f>
        <v/>
      </c>
      <c r="S22" s="29" t="str">
        <f aca="false">IF(OR($I22="",N($H22)=0),"",IF(AND($I22&lt;=EOMONTH(DATE($C$5,8,1),0),$I22+$H22-1&gt;=DATE($C$5,8,1)),1,""))</f>
        <v/>
      </c>
      <c r="T22" s="29" t="str">
        <f aca="false">IF(OR($I22="",N($H22)=0),"",IF(AND($I22&lt;=EOMONTH(DATE($C$5,9,1),0),$I22+$H22-1&gt;=DATE($C$5,9,1)),1,""))</f>
        <v/>
      </c>
      <c r="U22" s="29" t="str">
        <f aca="false">IF(OR($I22="",N($H22)=0),"",IF(AND($I22&lt;=EOMONTH(DATE($C$5,10,1),0),$I22+$H22-1&gt;=DATE($C$5,10,1)),1,""))</f>
        <v/>
      </c>
      <c r="V22" s="29" t="str">
        <f aca="false">IF(OR($I22="",N($H22)=0),"",IF(AND($I22&lt;=EOMONTH(DATE($C$5,11,1),0),$I22+$H22-1&gt;=DATE($C$5,11,1)),1,""))</f>
        <v/>
      </c>
      <c r="W22" s="29" t="str">
        <f aca="false">IF(OR($I22="",N($H22)=0),"",IF(AND($I22&lt;=EOMONTH(DATE($C$5,12,1),0),$I22+$H22-1&gt;=DATE($C$5,12,1)),1,""))</f>
        <v/>
      </c>
    </row>
    <row r="23" customFormat="false" ht="15" hidden="false" customHeight="false" outlineLevel="0" collapsed="false">
      <c r="B23" s="22"/>
      <c r="C23" s="22"/>
      <c r="D23" s="23"/>
      <c r="E23" s="24"/>
      <c r="F23" s="23"/>
      <c r="G23" s="25" t="str">
        <f aca="false">IF(F23="","",EDATE(F23,24)-1)</f>
        <v/>
      </c>
      <c r="H23" s="26"/>
      <c r="I23" s="23"/>
      <c r="J23" s="27" t="str">
        <f aca="false">IF(OR(I23="",E23=""),"",E23/30*N(H23)*4/3)</f>
        <v/>
      </c>
      <c r="K23" s="28" t="str">
        <f aca="true">IF(B23="","",IF(OR(F23="",TODAY()&lt;EDATE(F23,12)),"Período aquisitivo",IF(I23&lt;&gt;"",IF(TODAY()&lt;I23,IF(I23&gt;G23,"Vencida!","Agendada"),IF(TODAY()&lt;=(I23+N(H23)-1),"Em férias","Gozada")),IF(TODAY()&gt;G23,"Vencida!",IF(G23-TODAY()&lt;=90,"Programar","No prazo")))))</f>
        <v/>
      </c>
      <c r="L23" s="29" t="str">
        <f aca="false">IF(OR($I23="",N($H23)=0),"",IF(AND($I23&lt;=EOMONTH(DATE($C$5,1,1),0),$I23+$H23-1&gt;=DATE($C$5,1,1)),1,""))</f>
        <v/>
      </c>
      <c r="M23" s="29" t="str">
        <f aca="false">IF(OR($I23="",N($H23)=0),"",IF(AND($I23&lt;=EOMONTH(DATE($C$5,2,1),0),$I23+$H23-1&gt;=DATE($C$5,2,1)),1,""))</f>
        <v/>
      </c>
      <c r="N23" s="29" t="str">
        <f aca="false">IF(OR($I23="",N($H23)=0),"",IF(AND($I23&lt;=EOMONTH(DATE($C$5,3,1),0),$I23+$H23-1&gt;=DATE($C$5,3,1)),1,""))</f>
        <v/>
      </c>
      <c r="O23" s="29" t="str">
        <f aca="false">IF(OR($I23="",N($H23)=0),"",IF(AND($I23&lt;=EOMONTH(DATE($C$5,4,1),0),$I23+$H23-1&gt;=DATE($C$5,4,1)),1,""))</f>
        <v/>
      </c>
      <c r="P23" s="29" t="str">
        <f aca="false">IF(OR($I23="",N($H23)=0),"",IF(AND($I23&lt;=EOMONTH(DATE($C$5,5,1),0),$I23+$H23-1&gt;=DATE($C$5,5,1)),1,""))</f>
        <v/>
      </c>
      <c r="Q23" s="29" t="str">
        <f aca="false">IF(OR($I23="",N($H23)=0),"",IF(AND($I23&lt;=EOMONTH(DATE($C$5,6,1),0),$I23+$H23-1&gt;=DATE($C$5,6,1)),1,""))</f>
        <v/>
      </c>
      <c r="R23" s="29" t="str">
        <f aca="false">IF(OR($I23="",N($H23)=0),"",IF(AND($I23&lt;=EOMONTH(DATE($C$5,7,1),0),$I23+$H23-1&gt;=DATE($C$5,7,1)),1,""))</f>
        <v/>
      </c>
      <c r="S23" s="29" t="str">
        <f aca="false">IF(OR($I23="",N($H23)=0),"",IF(AND($I23&lt;=EOMONTH(DATE($C$5,8,1),0),$I23+$H23-1&gt;=DATE($C$5,8,1)),1,""))</f>
        <v/>
      </c>
      <c r="T23" s="29" t="str">
        <f aca="false">IF(OR($I23="",N($H23)=0),"",IF(AND($I23&lt;=EOMONTH(DATE($C$5,9,1),0),$I23+$H23-1&gt;=DATE($C$5,9,1)),1,""))</f>
        <v/>
      </c>
      <c r="U23" s="29" t="str">
        <f aca="false">IF(OR($I23="",N($H23)=0),"",IF(AND($I23&lt;=EOMONTH(DATE($C$5,10,1),0),$I23+$H23-1&gt;=DATE($C$5,10,1)),1,""))</f>
        <v/>
      </c>
      <c r="V23" s="29" t="str">
        <f aca="false">IF(OR($I23="",N($H23)=0),"",IF(AND($I23&lt;=EOMONTH(DATE($C$5,11,1),0),$I23+$H23-1&gt;=DATE($C$5,11,1)),1,""))</f>
        <v/>
      </c>
      <c r="W23" s="29" t="str">
        <f aca="false">IF(OR($I23="",N($H23)=0),"",IF(AND($I23&lt;=EOMONTH(DATE($C$5,12,1),0),$I23+$H23-1&gt;=DATE($C$5,12,1)),1,""))</f>
        <v/>
      </c>
    </row>
    <row r="24" customFormat="false" ht="15" hidden="false" customHeight="false" outlineLevel="0" collapsed="false">
      <c r="B24" s="30"/>
      <c r="C24" s="30"/>
      <c r="D24" s="31"/>
      <c r="E24" s="32"/>
      <c r="F24" s="31"/>
      <c r="G24" s="25" t="str">
        <f aca="false">IF(F24="","",EDATE(F24,24)-1)</f>
        <v/>
      </c>
      <c r="H24" s="33"/>
      <c r="I24" s="31"/>
      <c r="J24" s="27" t="str">
        <f aca="false">IF(OR(I24="",E24=""),"",E24/30*N(H24)*4/3)</f>
        <v/>
      </c>
      <c r="K24" s="28" t="str">
        <f aca="true">IF(B24="","",IF(OR(F24="",TODAY()&lt;EDATE(F24,12)),"Período aquisitivo",IF(I24&lt;&gt;"",IF(TODAY()&lt;I24,IF(I24&gt;G24,"Vencida!","Agendada"),IF(TODAY()&lt;=(I24+N(H24)-1),"Em férias","Gozada")),IF(TODAY()&gt;G24,"Vencida!",IF(G24-TODAY()&lt;=90,"Programar","No prazo")))))</f>
        <v/>
      </c>
      <c r="L24" s="29" t="str">
        <f aca="false">IF(OR($I24="",N($H24)=0),"",IF(AND($I24&lt;=EOMONTH(DATE($C$5,1,1),0),$I24+$H24-1&gt;=DATE($C$5,1,1)),1,""))</f>
        <v/>
      </c>
      <c r="M24" s="29" t="str">
        <f aca="false">IF(OR($I24="",N($H24)=0),"",IF(AND($I24&lt;=EOMONTH(DATE($C$5,2,1),0),$I24+$H24-1&gt;=DATE($C$5,2,1)),1,""))</f>
        <v/>
      </c>
      <c r="N24" s="29" t="str">
        <f aca="false">IF(OR($I24="",N($H24)=0),"",IF(AND($I24&lt;=EOMONTH(DATE($C$5,3,1),0),$I24+$H24-1&gt;=DATE($C$5,3,1)),1,""))</f>
        <v/>
      </c>
      <c r="O24" s="29" t="str">
        <f aca="false">IF(OR($I24="",N($H24)=0),"",IF(AND($I24&lt;=EOMONTH(DATE($C$5,4,1),0),$I24+$H24-1&gt;=DATE($C$5,4,1)),1,""))</f>
        <v/>
      </c>
      <c r="P24" s="29" t="str">
        <f aca="false">IF(OR($I24="",N($H24)=0),"",IF(AND($I24&lt;=EOMONTH(DATE($C$5,5,1),0),$I24+$H24-1&gt;=DATE($C$5,5,1)),1,""))</f>
        <v/>
      </c>
      <c r="Q24" s="29" t="str">
        <f aca="false">IF(OR($I24="",N($H24)=0),"",IF(AND($I24&lt;=EOMONTH(DATE($C$5,6,1),0),$I24+$H24-1&gt;=DATE($C$5,6,1)),1,""))</f>
        <v/>
      </c>
      <c r="R24" s="29" t="str">
        <f aca="false">IF(OR($I24="",N($H24)=0),"",IF(AND($I24&lt;=EOMONTH(DATE($C$5,7,1),0),$I24+$H24-1&gt;=DATE($C$5,7,1)),1,""))</f>
        <v/>
      </c>
      <c r="S24" s="29" t="str">
        <f aca="false">IF(OR($I24="",N($H24)=0),"",IF(AND($I24&lt;=EOMONTH(DATE($C$5,8,1),0),$I24+$H24-1&gt;=DATE($C$5,8,1)),1,""))</f>
        <v/>
      </c>
      <c r="T24" s="29" t="str">
        <f aca="false">IF(OR($I24="",N($H24)=0),"",IF(AND($I24&lt;=EOMONTH(DATE($C$5,9,1),0),$I24+$H24-1&gt;=DATE($C$5,9,1)),1,""))</f>
        <v/>
      </c>
      <c r="U24" s="29" t="str">
        <f aca="false">IF(OR($I24="",N($H24)=0),"",IF(AND($I24&lt;=EOMONTH(DATE($C$5,10,1),0),$I24+$H24-1&gt;=DATE($C$5,10,1)),1,""))</f>
        <v/>
      </c>
      <c r="V24" s="29" t="str">
        <f aca="false">IF(OR($I24="",N($H24)=0),"",IF(AND($I24&lt;=EOMONTH(DATE($C$5,11,1),0),$I24+$H24-1&gt;=DATE($C$5,11,1)),1,""))</f>
        <v/>
      </c>
      <c r="W24" s="29" t="str">
        <f aca="false">IF(OR($I24="",N($H24)=0),"",IF(AND($I24&lt;=EOMONTH(DATE($C$5,12,1),0),$I24+$H24-1&gt;=DATE($C$5,12,1)),1,""))</f>
        <v/>
      </c>
    </row>
    <row r="25" customFormat="false" ht="15" hidden="false" customHeight="false" outlineLevel="0" collapsed="false">
      <c r="B25" s="22"/>
      <c r="C25" s="22"/>
      <c r="D25" s="23"/>
      <c r="E25" s="24"/>
      <c r="F25" s="23"/>
      <c r="G25" s="25" t="str">
        <f aca="false">IF(F25="","",EDATE(F25,24)-1)</f>
        <v/>
      </c>
      <c r="H25" s="26"/>
      <c r="I25" s="23"/>
      <c r="J25" s="27" t="str">
        <f aca="false">IF(OR(I25="",E25=""),"",E25/30*N(H25)*4/3)</f>
        <v/>
      </c>
      <c r="K25" s="28" t="str">
        <f aca="true">IF(B25="","",IF(OR(F25="",TODAY()&lt;EDATE(F25,12)),"Período aquisitivo",IF(I25&lt;&gt;"",IF(TODAY()&lt;I25,IF(I25&gt;G25,"Vencida!","Agendada"),IF(TODAY()&lt;=(I25+N(H25)-1),"Em férias","Gozada")),IF(TODAY()&gt;G25,"Vencida!",IF(G25-TODAY()&lt;=90,"Programar","No prazo")))))</f>
        <v/>
      </c>
      <c r="L25" s="29" t="str">
        <f aca="false">IF(OR($I25="",N($H25)=0),"",IF(AND($I25&lt;=EOMONTH(DATE($C$5,1,1),0),$I25+$H25-1&gt;=DATE($C$5,1,1)),1,""))</f>
        <v/>
      </c>
      <c r="M25" s="29" t="str">
        <f aca="false">IF(OR($I25="",N($H25)=0),"",IF(AND($I25&lt;=EOMONTH(DATE($C$5,2,1),0),$I25+$H25-1&gt;=DATE($C$5,2,1)),1,""))</f>
        <v/>
      </c>
      <c r="N25" s="29" t="str">
        <f aca="false">IF(OR($I25="",N($H25)=0),"",IF(AND($I25&lt;=EOMONTH(DATE($C$5,3,1),0),$I25+$H25-1&gt;=DATE($C$5,3,1)),1,""))</f>
        <v/>
      </c>
      <c r="O25" s="29" t="str">
        <f aca="false">IF(OR($I25="",N($H25)=0),"",IF(AND($I25&lt;=EOMONTH(DATE($C$5,4,1),0),$I25+$H25-1&gt;=DATE($C$5,4,1)),1,""))</f>
        <v/>
      </c>
      <c r="P25" s="29" t="str">
        <f aca="false">IF(OR($I25="",N($H25)=0),"",IF(AND($I25&lt;=EOMONTH(DATE($C$5,5,1),0),$I25+$H25-1&gt;=DATE($C$5,5,1)),1,""))</f>
        <v/>
      </c>
      <c r="Q25" s="29" t="str">
        <f aca="false">IF(OR($I25="",N($H25)=0),"",IF(AND($I25&lt;=EOMONTH(DATE($C$5,6,1),0),$I25+$H25-1&gt;=DATE($C$5,6,1)),1,""))</f>
        <v/>
      </c>
      <c r="R25" s="29" t="str">
        <f aca="false">IF(OR($I25="",N($H25)=0),"",IF(AND($I25&lt;=EOMONTH(DATE($C$5,7,1),0),$I25+$H25-1&gt;=DATE($C$5,7,1)),1,""))</f>
        <v/>
      </c>
      <c r="S25" s="29" t="str">
        <f aca="false">IF(OR($I25="",N($H25)=0),"",IF(AND($I25&lt;=EOMONTH(DATE($C$5,8,1),0),$I25+$H25-1&gt;=DATE($C$5,8,1)),1,""))</f>
        <v/>
      </c>
      <c r="T25" s="29" t="str">
        <f aca="false">IF(OR($I25="",N($H25)=0),"",IF(AND($I25&lt;=EOMONTH(DATE($C$5,9,1),0),$I25+$H25-1&gt;=DATE($C$5,9,1)),1,""))</f>
        <v/>
      </c>
      <c r="U25" s="29" t="str">
        <f aca="false">IF(OR($I25="",N($H25)=0),"",IF(AND($I25&lt;=EOMONTH(DATE($C$5,10,1),0),$I25+$H25-1&gt;=DATE($C$5,10,1)),1,""))</f>
        <v/>
      </c>
      <c r="V25" s="29" t="str">
        <f aca="false">IF(OR($I25="",N($H25)=0),"",IF(AND($I25&lt;=EOMONTH(DATE($C$5,11,1),0),$I25+$H25-1&gt;=DATE($C$5,11,1)),1,""))</f>
        <v/>
      </c>
      <c r="W25" s="29" t="str">
        <f aca="false">IF(OR($I25="",N($H25)=0),"",IF(AND($I25&lt;=EOMONTH(DATE($C$5,12,1),0),$I25+$H25-1&gt;=DATE($C$5,12,1)),1,""))</f>
        <v/>
      </c>
    </row>
    <row r="26" customFormat="false" ht="15" hidden="false" customHeight="false" outlineLevel="0" collapsed="false">
      <c r="B26" s="30"/>
      <c r="C26" s="30"/>
      <c r="D26" s="31"/>
      <c r="E26" s="32"/>
      <c r="F26" s="31"/>
      <c r="G26" s="25" t="str">
        <f aca="false">IF(F26="","",EDATE(F26,24)-1)</f>
        <v/>
      </c>
      <c r="H26" s="33"/>
      <c r="I26" s="31"/>
      <c r="J26" s="27" t="str">
        <f aca="false">IF(OR(I26="",E26=""),"",E26/30*N(H26)*4/3)</f>
        <v/>
      </c>
      <c r="K26" s="28" t="str">
        <f aca="true">IF(B26="","",IF(OR(F26="",TODAY()&lt;EDATE(F26,12)),"Período aquisitivo",IF(I26&lt;&gt;"",IF(TODAY()&lt;I26,IF(I26&gt;G26,"Vencida!","Agendada"),IF(TODAY()&lt;=(I26+N(H26)-1),"Em férias","Gozada")),IF(TODAY()&gt;G26,"Vencida!",IF(G26-TODAY()&lt;=90,"Programar","No prazo")))))</f>
        <v/>
      </c>
      <c r="L26" s="29" t="str">
        <f aca="false">IF(OR($I26="",N($H26)=0),"",IF(AND($I26&lt;=EOMONTH(DATE($C$5,1,1),0),$I26+$H26-1&gt;=DATE($C$5,1,1)),1,""))</f>
        <v/>
      </c>
      <c r="M26" s="29" t="str">
        <f aca="false">IF(OR($I26="",N($H26)=0),"",IF(AND($I26&lt;=EOMONTH(DATE($C$5,2,1),0),$I26+$H26-1&gt;=DATE($C$5,2,1)),1,""))</f>
        <v/>
      </c>
      <c r="N26" s="29" t="str">
        <f aca="false">IF(OR($I26="",N($H26)=0),"",IF(AND($I26&lt;=EOMONTH(DATE($C$5,3,1),0),$I26+$H26-1&gt;=DATE($C$5,3,1)),1,""))</f>
        <v/>
      </c>
      <c r="O26" s="29" t="str">
        <f aca="false">IF(OR($I26="",N($H26)=0),"",IF(AND($I26&lt;=EOMONTH(DATE($C$5,4,1),0),$I26+$H26-1&gt;=DATE($C$5,4,1)),1,""))</f>
        <v/>
      </c>
      <c r="P26" s="29" t="str">
        <f aca="false">IF(OR($I26="",N($H26)=0),"",IF(AND($I26&lt;=EOMONTH(DATE($C$5,5,1),0),$I26+$H26-1&gt;=DATE($C$5,5,1)),1,""))</f>
        <v/>
      </c>
      <c r="Q26" s="29" t="str">
        <f aca="false">IF(OR($I26="",N($H26)=0),"",IF(AND($I26&lt;=EOMONTH(DATE($C$5,6,1),0),$I26+$H26-1&gt;=DATE($C$5,6,1)),1,""))</f>
        <v/>
      </c>
      <c r="R26" s="29" t="str">
        <f aca="false">IF(OR($I26="",N($H26)=0),"",IF(AND($I26&lt;=EOMONTH(DATE($C$5,7,1),0),$I26+$H26-1&gt;=DATE($C$5,7,1)),1,""))</f>
        <v/>
      </c>
      <c r="S26" s="29" t="str">
        <f aca="false">IF(OR($I26="",N($H26)=0),"",IF(AND($I26&lt;=EOMONTH(DATE($C$5,8,1),0),$I26+$H26-1&gt;=DATE($C$5,8,1)),1,""))</f>
        <v/>
      </c>
      <c r="T26" s="29" t="str">
        <f aca="false">IF(OR($I26="",N($H26)=0),"",IF(AND($I26&lt;=EOMONTH(DATE($C$5,9,1),0),$I26+$H26-1&gt;=DATE($C$5,9,1)),1,""))</f>
        <v/>
      </c>
      <c r="U26" s="29" t="str">
        <f aca="false">IF(OR($I26="",N($H26)=0),"",IF(AND($I26&lt;=EOMONTH(DATE($C$5,10,1),0),$I26+$H26-1&gt;=DATE($C$5,10,1)),1,""))</f>
        <v/>
      </c>
      <c r="V26" s="29" t="str">
        <f aca="false">IF(OR($I26="",N($H26)=0),"",IF(AND($I26&lt;=EOMONTH(DATE($C$5,11,1),0),$I26+$H26-1&gt;=DATE($C$5,11,1)),1,""))</f>
        <v/>
      </c>
      <c r="W26" s="29" t="str">
        <f aca="false">IF(OR($I26="",N($H26)=0),"",IF(AND($I26&lt;=EOMONTH(DATE($C$5,12,1),0),$I26+$H26-1&gt;=DATE($C$5,12,1)),1,""))</f>
        <v/>
      </c>
    </row>
    <row r="27" customFormat="false" ht="15" hidden="false" customHeight="false" outlineLevel="0" collapsed="false">
      <c r="B27" s="22"/>
      <c r="C27" s="22"/>
      <c r="D27" s="23"/>
      <c r="E27" s="24"/>
      <c r="F27" s="23"/>
      <c r="G27" s="25" t="str">
        <f aca="false">IF(F27="","",EDATE(F27,24)-1)</f>
        <v/>
      </c>
      <c r="H27" s="26"/>
      <c r="I27" s="23"/>
      <c r="J27" s="27" t="str">
        <f aca="false">IF(OR(I27="",E27=""),"",E27/30*N(H27)*4/3)</f>
        <v/>
      </c>
      <c r="K27" s="28" t="str">
        <f aca="true">IF(B27="","",IF(OR(F27="",TODAY()&lt;EDATE(F27,12)),"Período aquisitivo",IF(I27&lt;&gt;"",IF(TODAY()&lt;I27,IF(I27&gt;G27,"Vencida!","Agendada"),IF(TODAY()&lt;=(I27+N(H27)-1),"Em férias","Gozada")),IF(TODAY()&gt;G27,"Vencida!",IF(G27-TODAY()&lt;=90,"Programar","No prazo")))))</f>
        <v/>
      </c>
      <c r="L27" s="29" t="str">
        <f aca="false">IF(OR($I27="",N($H27)=0),"",IF(AND($I27&lt;=EOMONTH(DATE($C$5,1,1),0),$I27+$H27-1&gt;=DATE($C$5,1,1)),1,""))</f>
        <v/>
      </c>
      <c r="M27" s="29" t="str">
        <f aca="false">IF(OR($I27="",N($H27)=0),"",IF(AND($I27&lt;=EOMONTH(DATE($C$5,2,1),0),$I27+$H27-1&gt;=DATE($C$5,2,1)),1,""))</f>
        <v/>
      </c>
      <c r="N27" s="29" t="str">
        <f aca="false">IF(OR($I27="",N($H27)=0),"",IF(AND($I27&lt;=EOMONTH(DATE($C$5,3,1),0),$I27+$H27-1&gt;=DATE($C$5,3,1)),1,""))</f>
        <v/>
      </c>
      <c r="O27" s="29" t="str">
        <f aca="false">IF(OR($I27="",N($H27)=0),"",IF(AND($I27&lt;=EOMONTH(DATE($C$5,4,1),0),$I27+$H27-1&gt;=DATE($C$5,4,1)),1,""))</f>
        <v/>
      </c>
      <c r="P27" s="29" t="str">
        <f aca="false">IF(OR($I27="",N($H27)=0),"",IF(AND($I27&lt;=EOMONTH(DATE($C$5,5,1),0),$I27+$H27-1&gt;=DATE($C$5,5,1)),1,""))</f>
        <v/>
      </c>
      <c r="Q27" s="29" t="str">
        <f aca="false">IF(OR($I27="",N($H27)=0),"",IF(AND($I27&lt;=EOMONTH(DATE($C$5,6,1),0),$I27+$H27-1&gt;=DATE($C$5,6,1)),1,""))</f>
        <v/>
      </c>
      <c r="R27" s="29" t="str">
        <f aca="false">IF(OR($I27="",N($H27)=0),"",IF(AND($I27&lt;=EOMONTH(DATE($C$5,7,1),0),$I27+$H27-1&gt;=DATE($C$5,7,1)),1,""))</f>
        <v/>
      </c>
      <c r="S27" s="29" t="str">
        <f aca="false">IF(OR($I27="",N($H27)=0),"",IF(AND($I27&lt;=EOMONTH(DATE($C$5,8,1),0),$I27+$H27-1&gt;=DATE($C$5,8,1)),1,""))</f>
        <v/>
      </c>
      <c r="T27" s="29" t="str">
        <f aca="false">IF(OR($I27="",N($H27)=0),"",IF(AND($I27&lt;=EOMONTH(DATE($C$5,9,1),0),$I27+$H27-1&gt;=DATE($C$5,9,1)),1,""))</f>
        <v/>
      </c>
      <c r="U27" s="29" t="str">
        <f aca="false">IF(OR($I27="",N($H27)=0),"",IF(AND($I27&lt;=EOMONTH(DATE($C$5,10,1),0),$I27+$H27-1&gt;=DATE($C$5,10,1)),1,""))</f>
        <v/>
      </c>
      <c r="V27" s="29" t="str">
        <f aca="false">IF(OR($I27="",N($H27)=0),"",IF(AND($I27&lt;=EOMONTH(DATE($C$5,11,1),0),$I27+$H27-1&gt;=DATE($C$5,11,1)),1,""))</f>
        <v/>
      </c>
      <c r="W27" s="29" t="str">
        <f aca="false">IF(OR($I27="",N($H27)=0),"",IF(AND($I27&lt;=EOMONTH(DATE($C$5,12,1),0),$I27+$H27-1&gt;=DATE($C$5,12,1)),1,""))</f>
        <v/>
      </c>
    </row>
    <row r="28" customFormat="false" ht="15" hidden="false" customHeight="false" outlineLevel="0" collapsed="false">
      <c r="B28" s="30"/>
      <c r="C28" s="30"/>
      <c r="D28" s="31"/>
      <c r="E28" s="32"/>
      <c r="F28" s="31"/>
      <c r="G28" s="25" t="str">
        <f aca="false">IF(F28="","",EDATE(F28,24)-1)</f>
        <v/>
      </c>
      <c r="H28" s="33"/>
      <c r="I28" s="31"/>
      <c r="J28" s="27" t="str">
        <f aca="false">IF(OR(I28="",E28=""),"",E28/30*N(H28)*4/3)</f>
        <v/>
      </c>
      <c r="K28" s="28" t="str">
        <f aca="true">IF(B28="","",IF(OR(F28="",TODAY()&lt;EDATE(F28,12)),"Período aquisitivo",IF(I28&lt;&gt;"",IF(TODAY()&lt;I28,IF(I28&gt;G28,"Vencida!","Agendada"),IF(TODAY()&lt;=(I28+N(H28)-1),"Em férias","Gozada")),IF(TODAY()&gt;G28,"Vencida!",IF(G28-TODAY()&lt;=90,"Programar","No prazo")))))</f>
        <v/>
      </c>
      <c r="L28" s="29" t="str">
        <f aca="false">IF(OR($I28="",N($H28)=0),"",IF(AND($I28&lt;=EOMONTH(DATE($C$5,1,1),0),$I28+$H28-1&gt;=DATE($C$5,1,1)),1,""))</f>
        <v/>
      </c>
      <c r="M28" s="29" t="str">
        <f aca="false">IF(OR($I28="",N($H28)=0),"",IF(AND($I28&lt;=EOMONTH(DATE($C$5,2,1),0),$I28+$H28-1&gt;=DATE($C$5,2,1)),1,""))</f>
        <v/>
      </c>
      <c r="N28" s="29" t="str">
        <f aca="false">IF(OR($I28="",N($H28)=0),"",IF(AND($I28&lt;=EOMONTH(DATE($C$5,3,1),0),$I28+$H28-1&gt;=DATE($C$5,3,1)),1,""))</f>
        <v/>
      </c>
      <c r="O28" s="29" t="str">
        <f aca="false">IF(OR($I28="",N($H28)=0),"",IF(AND($I28&lt;=EOMONTH(DATE($C$5,4,1),0),$I28+$H28-1&gt;=DATE($C$5,4,1)),1,""))</f>
        <v/>
      </c>
      <c r="P28" s="29" t="str">
        <f aca="false">IF(OR($I28="",N($H28)=0),"",IF(AND($I28&lt;=EOMONTH(DATE($C$5,5,1),0),$I28+$H28-1&gt;=DATE($C$5,5,1)),1,""))</f>
        <v/>
      </c>
      <c r="Q28" s="29" t="str">
        <f aca="false">IF(OR($I28="",N($H28)=0),"",IF(AND($I28&lt;=EOMONTH(DATE($C$5,6,1),0),$I28+$H28-1&gt;=DATE($C$5,6,1)),1,""))</f>
        <v/>
      </c>
      <c r="R28" s="29" t="str">
        <f aca="false">IF(OR($I28="",N($H28)=0),"",IF(AND($I28&lt;=EOMONTH(DATE($C$5,7,1),0),$I28+$H28-1&gt;=DATE($C$5,7,1)),1,""))</f>
        <v/>
      </c>
      <c r="S28" s="29" t="str">
        <f aca="false">IF(OR($I28="",N($H28)=0),"",IF(AND($I28&lt;=EOMONTH(DATE($C$5,8,1),0),$I28+$H28-1&gt;=DATE($C$5,8,1)),1,""))</f>
        <v/>
      </c>
      <c r="T28" s="29" t="str">
        <f aca="false">IF(OR($I28="",N($H28)=0),"",IF(AND($I28&lt;=EOMONTH(DATE($C$5,9,1),0),$I28+$H28-1&gt;=DATE($C$5,9,1)),1,""))</f>
        <v/>
      </c>
      <c r="U28" s="29" t="str">
        <f aca="false">IF(OR($I28="",N($H28)=0),"",IF(AND($I28&lt;=EOMONTH(DATE($C$5,10,1),0),$I28+$H28-1&gt;=DATE($C$5,10,1)),1,""))</f>
        <v/>
      </c>
      <c r="V28" s="29" t="str">
        <f aca="false">IF(OR($I28="",N($H28)=0),"",IF(AND($I28&lt;=EOMONTH(DATE($C$5,11,1),0),$I28+$H28-1&gt;=DATE($C$5,11,1)),1,""))</f>
        <v/>
      </c>
      <c r="W28" s="29" t="str">
        <f aca="false">IF(OR($I28="",N($H28)=0),"",IF(AND($I28&lt;=EOMONTH(DATE($C$5,12,1),0),$I28+$H28-1&gt;=DATE($C$5,12,1)),1,""))</f>
        <v/>
      </c>
    </row>
    <row r="29" customFormat="false" ht="15" hidden="false" customHeight="false" outlineLevel="0" collapsed="false">
      <c r="B29" s="22"/>
      <c r="C29" s="22"/>
      <c r="D29" s="23"/>
      <c r="E29" s="24"/>
      <c r="F29" s="23"/>
      <c r="G29" s="25" t="str">
        <f aca="false">IF(F29="","",EDATE(F29,24)-1)</f>
        <v/>
      </c>
      <c r="H29" s="26"/>
      <c r="I29" s="23"/>
      <c r="J29" s="27" t="str">
        <f aca="false">IF(OR(I29="",E29=""),"",E29/30*N(H29)*4/3)</f>
        <v/>
      </c>
      <c r="K29" s="28" t="str">
        <f aca="true">IF(B29="","",IF(OR(F29="",TODAY()&lt;EDATE(F29,12)),"Período aquisitivo",IF(I29&lt;&gt;"",IF(TODAY()&lt;I29,IF(I29&gt;G29,"Vencida!","Agendada"),IF(TODAY()&lt;=(I29+N(H29)-1),"Em férias","Gozada")),IF(TODAY()&gt;G29,"Vencida!",IF(G29-TODAY()&lt;=90,"Programar","No prazo")))))</f>
        <v/>
      </c>
      <c r="L29" s="29" t="str">
        <f aca="false">IF(OR($I29="",N($H29)=0),"",IF(AND($I29&lt;=EOMONTH(DATE($C$5,1,1),0),$I29+$H29-1&gt;=DATE($C$5,1,1)),1,""))</f>
        <v/>
      </c>
      <c r="M29" s="29" t="str">
        <f aca="false">IF(OR($I29="",N($H29)=0),"",IF(AND($I29&lt;=EOMONTH(DATE($C$5,2,1),0),$I29+$H29-1&gt;=DATE($C$5,2,1)),1,""))</f>
        <v/>
      </c>
      <c r="N29" s="29" t="str">
        <f aca="false">IF(OR($I29="",N($H29)=0),"",IF(AND($I29&lt;=EOMONTH(DATE($C$5,3,1),0),$I29+$H29-1&gt;=DATE($C$5,3,1)),1,""))</f>
        <v/>
      </c>
      <c r="O29" s="29" t="str">
        <f aca="false">IF(OR($I29="",N($H29)=0),"",IF(AND($I29&lt;=EOMONTH(DATE($C$5,4,1),0),$I29+$H29-1&gt;=DATE($C$5,4,1)),1,""))</f>
        <v/>
      </c>
      <c r="P29" s="29" t="str">
        <f aca="false">IF(OR($I29="",N($H29)=0),"",IF(AND($I29&lt;=EOMONTH(DATE($C$5,5,1),0),$I29+$H29-1&gt;=DATE($C$5,5,1)),1,""))</f>
        <v/>
      </c>
      <c r="Q29" s="29" t="str">
        <f aca="false">IF(OR($I29="",N($H29)=0),"",IF(AND($I29&lt;=EOMONTH(DATE($C$5,6,1),0),$I29+$H29-1&gt;=DATE($C$5,6,1)),1,""))</f>
        <v/>
      </c>
      <c r="R29" s="29" t="str">
        <f aca="false">IF(OR($I29="",N($H29)=0),"",IF(AND($I29&lt;=EOMONTH(DATE($C$5,7,1),0),$I29+$H29-1&gt;=DATE($C$5,7,1)),1,""))</f>
        <v/>
      </c>
      <c r="S29" s="29" t="str">
        <f aca="false">IF(OR($I29="",N($H29)=0),"",IF(AND($I29&lt;=EOMONTH(DATE($C$5,8,1),0),$I29+$H29-1&gt;=DATE($C$5,8,1)),1,""))</f>
        <v/>
      </c>
      <c r="T29" s="29" t="str">
        <f aca="false">IF(OR($I29="",N($H29)=0),"",IF(AND($I29&lt;=EOMONTH(DATE($C$5,9,1),0),$I29+$H29-1&gt;=DATE($C$5,9,1)),1,""))</f>
        <v/>
      </c>
      <c r="U29" s="29" t="str">
        <f aca="false">IF(OR($I29="",N($H29)=0),"",IF(AND($I29&lt;=EOMONTH(DATE($C$5,10,1),0),$I29+$H29-1&gt;=DATE($C$5,10,1)),1,""))</f>
        <v/>
      </c>
      <c r="V29" s="29" t="str">
        <f aca="false">IF(OR($I29="",N($H29)=0),"",IF(AND($I29&lt;=EOMONTH(DATE($C$5,11,1),0),$I29+$H29-1&gt;=DATE($C$5,11,1)),1,""))</f>
        <v/>
      </c>
      <c r="W29" s="29" t="str">
        <f aca="false">IF(OR($I29="",N($H29)=0),"",IF(AND($I29&lt;=EOMONTH(DATE($C$5,12,1),0),$I29+$H29-1&gt;=DATE($C$5,12,1)),1,""))</f>
        <v/>
      </c>
    </row>
    <row r="30" customFormat="false" ht="15" hidden="false" customHeight="false" outlineLevel="0" collapsed="false">
      <c r="B30" s="30"/>
      <c r="C30" s="30"/>
      <c r="D30" s="31"/>
      <c r="E30" s="32"/>
      <c r="F30" s="31"/>
      <c r="G30" s="25" t="str">
        <f aca="false">IF(F30="","",EDATE(F30,24)-1)</f>
        <v/>
      </c>
      <c r="H30" s="33"/>
      <c r="I30" s="31"/>
      <c r="J30" s="27" t="str">
        <f aca="false">IF(OR(I30="",E30=""),"",E30/30*N(H30)*4/3)</f>
        <v/>
      </c>
      <c r="K30" s="28" t="str">
        <f aca="true">IF(B30="","",IF(OR(F30="",TODAY()&lt;EDATE(F30,12)),"Período aquisitivo",IF(I30&lt;&gt;"",IF(TODAY()&lt;I30,IF(I30&gt;G30,"Vencida!","Agendada"),IF(TODAY()&lt;=(I30+N(H30)-1),"Em férias","Gozada")),IF(TODAY()&gt;G30,"Vencida!",IF(G30-TODAY()&lt;=90,"Programar","No prazo")))))</f>
        <v/>
      </c>
      <c r="L30" s="29" t="str">
        <f aca="false">IF(OR($I30="",N($H30)=0),"",IF(AND($I30&lt;=EOMONTH(DATE($C$5,1,1),0),$I30+$H30-1&gt;=DATE($C$5,1,1)),1,""))</f>
        <v/>
      </c>
      <c r="M30" s="29" t="str">
        <f aca="false">IF(OR($I30="",N($H30)=0),"",IF(AND($I30&lt;=EOMONTH(DATE($C$5,2,1),0),$I30+$H30-1&gt;=DATE($C$5,2,1)),1,""))</f>
        <v/>
      </c>
      <c r="N30" s="29" t="str">
        <f aca="false">IF(OR($I30="",N($H30)=0),"",IF(AND($I30&lt;=EOMONTH(DATE($C$5,3,1),0),$I30+$H30-1&gt;=DATE($C$5,3,1)),1,""))</f>
        <v/>
      </c>
      <c r="O30" s="29" t="str">
        <f aca="false">IF(OR($I30="",N($H30)=0),"",IF(AND($I30&lt;=EOMONTH(DATE($C$5,4,1),0),$I30+$H30-1&gt;=DATE($C$5,4,1)),1,""))</f>
        <v/>
      </c>
      <c r="P30" s="29" t="str">
        <f aca="false">IF(OR($I30="",N($H30)=0),"",IF(AND($I30&lt;=EOMONTH(DATE($C$5,5,1),0),$I30+$H30-1&gt;=DATE($C$5,5,1)),1,""))</f>
        <v/>
      </c>
      <c r="Q30" s="29" t="str">
        <f aca="false">IF(OR($I30="",N($H30)=0),"",IF(AND($I30&lt;=EOMONTH(DATE($C$5,6,1),0),$I30+$H30-1&gt;=DATE($C$5,6,1)),1,""))</f>
        <v/>
      </c>
      <c r="R30" s="29" t="str">
        <f aca="false">IF(OR($I30="",N($H30)=0),"",IF(AND($I30&lt;=EOMONTH(DATE($C$5,7,1),0),$I30+$H30-1&gt;=DATE($C$5,7,1)),1,""))</f>
        <v/>
      </c>
      <c r="S30" s="29" t="str">
        <f aca="false">IF(OR($I30="",N($H30)=0),"",IF(AND($I30&lt;=EOMONTH(DATE($C$5,8,1),0),$I30+$H30-1&gt;=DATE($C$5,8,1)),1,""))</f>
        <v/>
      </c>
      <c r="T30" s="29" t="str">
        <f aca="false">IF(OR($I30="",N($H30)=0),"",IF(AND($I30&lt;=EOMONTH(DATE($C$5,9,1),0),$I30+$H30-1&gt;=DATE($C$5,9,1)),1,""))</f>
        <v/>
      </c>
      <c r="U30" s="29" t="str">
        <f aca="false">IF(OR($I30="",N($H30)=0),"",IF(AND($I30&lt;=EOMONTH(DATE($C$5,10,1),0),$I30+$H30-1&gt;=DATE($C$5,10,1)),1,""))</f>
        <v/>
      </c>
      <c r="V30" s="29" t="str">
        <f aca="false">IF(OR($I30="",N($H30)=0),"",IF(AND($I30&lt;=EOMONTH(DATE($C$5,11,1),0),$I30+$H30-1&gt;=DATE($C$5,11,1)),1,""))</f>
        <v/>
      </c>
      <c r="W30" s="29" t="str">
        <f aca="false">IF(OR($I30="",N($H30)=0),"",IF(AND($I30&lt;=EOMONTH(DATE($C$5,12,1),0),$I30+$H30-1&gt;=DATE($C$5,12,1)),1,""))</f>
        <v/>
      </c>
    </row>
    <row r="31" customFormat="false" ht="15" hidden="false" customHeight="false" outlineLevel="0" collapsed="false">
      <c r="B31" s="22"/>
      <c r="C31" s="22"/>
      <c r="D31" s="23"/>
      <c r="E31" s="24"/>
      <c r="F31" s="23"/>
      <c r="G31" s="25" t="str">
        <f aca="false">IF(F31="","",EDATE(F31,24)-1)</f>
        <v/>
      </c>
      <c r="H31" s="26"/>
      <c r="I31" s="23"/>
      <c r="J31" s="27" t="str">
        <f aca="false">IF(OR(I31="",E31=""),"",E31/30*N(H31)*4/3)</f>
        <v/>
      </c>
      <c r="K31" s="28" t="str">
        <f aca="true">IF(B31="","",IF(OR(F31="",TODAY()&lt;EDATE(F31,12)),"Período aquisitivo",IF(I31&lt;&gt;"",IF(TODAY()&lt;I31,IF(I31&gt;G31,"Vencida!","Agendada"),IF(TODAY()&lt;=(I31+N(H31)-1),"Em férias","Gozada")),IF(TODAY()&gt;G31,"Vencida!",IF(G31-TODAY()&lt;=90,"Programar","No prazo")))))</f>
        <v/>
      </c>
      <c r="L31" s="29" t="str">
        <f aca="false">IF(OR($I31="",N($H31)=0),"",IF(AND($I31&lt;=EOMONTH(DATE($C$5,1,1),0),$I31+$H31-1&gt;=DATE($C$5,1,1)),1,""))</f>
        <v/>
      </c>
      <c r="M31" s="29" t="str">
        <f aca="false">IF(OR($I31="",N($H31)=0),"",IF(AND($I31&lt;=EOMONTH(DATE($C$5,2,1),0),$I31+$H31-1&gt;=DATE($C$5,2,1)),1,""))</f>
        <v/>
      </c>
      <c r="N31" s="29" t="str">
        <f aca="false">IF(OR($I31="",N($H31)=0),"",IF(AND($I31&lt;=EOMONTH(DATE($C$5,3,1),0),$I31+$H31-1&gt;=DATE($C$5,3,1)),1,""))</f>
        <v/>
      </c>
      <c r="O31" s="29" t="str">
        <f aca="false">IF(OR($I31="",N($H31)=0),"",IF(AND($I31&lt;=EOMONTH(DATE($C$5,4,1),0),$I31+$H31-1&gt;=DATE($C$5,4,1)),1,""))</f>
        <v/>
      </c>
      <c r="P31" s="29" t="str">
        <f aca="false">IF(OR($I31="",N($H31)=0),"",IF(AND($I31&lt;=EOMONTH(DATE($C$5,5,1),0),$I31+$H31-1&gt;=DATE($C$5,5,1)),1,""))</f>
        <v/>
      </c>
      <c r="Q31" s="29" t="str">
        <f aca="false">IF(OR($I31="",N($H31)=0),"",IF(AND($I31&lt;=EOMONTH(DATE($C$5,6,1),0),$I31+$H31-1&gt;=DATE($C$5,6,1)),1,""))</f>
        <v/>
      </c>
      <c r="R31" s="29" t="str">
        <f aca="false">IF(OR($I31="",N($H31)=0),"",IF(AND($I31&lt;=EOMONTH(DATE($C$5,7,1),0),$I31+$H31-1&gt;=DATE($C$5,7,1)),1,""))</f>
        <v/>
      </c>
      <c r="S31" s="29" t="str">
        <f aca="false">IF(OR($I31="",N($H31)=0),"",IF(AND($I31&lt;=EOMONTH(DATE($C$5,8,1),0),$I31+$H31-1&gt;=DATE($C$5,8,1)),1,""))</f>
        <v/>
      </c>
      <c r="T31" s="29" t="str">
        <f aca="false">IF(OR($I31="",N($H31)=0),"",IF(AND($I31&lt;=EOMONTH(DATE($C$5,9,1),0),$I31+$H31-1&gt;=DATE($C$5,9,1)),1,""))</f>
        <v/>
      </c>
      <c r="U31" s="29" t="str">
        <f aca="false">IF(OR($I31="",N($H31)=0),"",IF(AND($I31&lt;=EOMONTH(DATE($C$5,10,1),0),$I31+$H31-1&gt;=DATE($C$5,10,1)),1,""))</f>
        <v/>
      </c>
      <c r="V31" s="29" t="str">
        <f aca="false">IF(OR($I31="",N($H31)=0),"",IF(AND($I31&lt;=EOMONTH(DATE($C$5,11,1),0),$I31+$H31-1&gt;=DATE($C$5,11,1)),1,""))</f>
        <v/>
      </c>
      <c r="W31" s="29" t="str">
        <f aca="false">IF(OR($I31="",N($H31)=0),"",IF(AND($I31&lt;=EOMONTH(DATE($C$5,12,1),0),$I31+$H31-1&gt;=DATE($C$5,12,1)),1,""))</f>
        <v/>
      </c>
    </row>
    <row r="32" customFormat="false" ht="15" hidden="false" customHeight="false" outlineLevel="0" collapsed="false">
      <c r="B32" s="30"/>
      <c r="C32" s="30"/>
      <c r="D32" s="31"/>
      <c r="E32" s="32"/>
      <c r="F32" s="31"/>
      <c r="G32" s="25" t="str">
        <f aca="false">IF(F32="","",EDATE(F32,24)-1)</f>
        <v/>
      </c>
      <c r="H32" s="33"/>
      <c r="I32" s="31"/>
      <c r="J32" s="27" t="str">
        <f aca="false">IF(OR(I32="",E32=""),"",E32/30*N(H32)*4/3)</f>
        <v/>
      </c>
      <c r="K32" s="28" t="str">
        <f aca="true">IF(B32="","",IF(OR(F32="",TODAY()&lt;EDATE(F32,12)),"Período aquisitivo",IF(I32&lt;&gt;"",IF(TODAY()&lt;I32,IF(I32&gt;G32,"Vencida!","Agendada"),IF(TODAY()&lt;=(I32+N(H32)-1),"Em férias","Gozada")),IF(TODAY()&gt;G32,"Vencida!",IF(G32-TODAY()&lt;=90,"Programar","No prazo")))))</f>
        <v/>
      </c>
      <c r="L32" s="29" t="str">
        <f aca="false">IF(OR($I32="",N($H32)=0),"",IF(AND($I32&lt;=EOMONTH(DATE($C$5,1,1),0),$I32+$H32-1&gt;=DATE($C$5,1,1)),1,""))</f>
        <v/>
      </c>
      <c r="M32" s="29" t="str">
        <f aca="false">IF(OR($I32="",N($H32)=0),"",IF(AND($I32&lt;=EOMONTH(DATE($C$5,2,1),0),$I32+$H32-1&gt;=DATE($C$5,2,1)),1,""))</f>
        <v/>
      </c>
      <c r="N32" s="29" t="str">
        <f aca="false">IF(OR($I32="",N($H32)=0),"",IF(AND($I32&lt;=EOMONTH(DATE($C$5,3,1),0),$I32+$H32-1&gt;=DATE($C$5,3,1)),1,""))</f>
        <v/>
      </c>
      <c r="O32" s="29" t="str">
        <f aca="false">IF(OR($I32="",N($H32)=0),"",IF(AND($I32&lt;=EOMONTH(DATE($C$5,4,1),0),$I32+$H32-1&gt;=DATE($C$5,4,1)),1,""))</f>
        <v/>
      </c>
      <c r="P32" s="29" t="str">
        <f aca="false">IF(OR($I32="",N($H32)=0),"",IF(AND($I32&lt;=EOMONTH(DATE($C$5,5,1),0),$I32+$H32-1&gt;=DATE($C$5,5,1)),1,""))</f>
        <v/>
      </c>
      <c r="Q32" s="29" t="str">
        <f aca="false">IF(OR($I32="",N($H32)=0),"",IF(AND($I32&lt;=EOMONTH(DATE($C$5,6,1),0),$I32+$H32-1&gt;=DATE($C$5,6,1)),1,""))</f>
        <v/>
      </c>
      <c r="R32" s="29" t="str">
        <f aca="false">IF(OR($I32="",N($H32)=0),"",IF(AND($I32&lt;=EOMONTH(DATE($C$5,7,1),0),$I32+$H32-1&gt;=DATE($C$5,7,1)),1,""))</f>
        <v/>
      </c>
      <c r="S32" s="29" t="str">
        <f aca="false">IF(OR($I32="",N($H32)=0),"",IF(AND($I32&lt;=EOMONTH(DATE($C$5,8,1),0),$I32+$H32-1&gt;=DATE($C$5,8,1)),1,""))</f>
        <v/>
      </c>
      <c r="T32" s="29" t="str">
        <f aca="false">IF(OR($I32="",N($H32)=0),"",IF(AND($I32&lt;=EOMONTH(DATE($C$5,9,1),0),$I32+$H32-1&gt;=DATE($C$5,9,1)),1,""))</f>
        <v/>
      </c>
      <c r="U32" s="29" t="str">
        <f aca="false">IF(OR($I32="",N($H32)=0),"",IF(AND($I32&lt;=EOMONTH(DATE($C$5,10,1),0),$I32+$H32-1&gt;=DATE($C$5,10,1)),1,""))</f>
        <v/>
      </c>
      <c r="V32" s="29" t="str">
        <f aca="false">IF(OR($I32="",N($H32)=0),"",IF(AND($I32&lt;=EOMONTH(DATE($C$5,11,1),0),$I32+$H32-1&gt;=DATE($C$5,11,1)),1,""))</f>
        <v/>
      </c>
      <c r="W32" s="29" t="str">
        <f aca="false">IF(OR($I32="",N($H32)=0),"",IF(AND($I32&lt;=EOMONTH(DATE($C$5,12,1),0),$I32+$H32-1&gt;=DATE($C$5,12,1)),1,""))</f>
        <v/>
      </c>
    </row>
    <row r="33" customFormat="false" ht="15" hidden="false" customHeight="false" outlineLevel="0" collapsed="false">
      <c r="B33" s="22"/>
      <c r="C33" s="22"/>
      <c r="D33" s="23"/>
      <c r="E33" s="24"/>
      <c r="F33" s="23"/>
      <c r="G33" s="25" t="str">
        <f aca="false">IF(F33="","",EDATE(F33,24)-1)</f>
        <v/>
      </c>
      <c r="H33" s="26"/>
      <c r="I33" s="23"/>
      <c r="J33" s="27" t="str">
        <f aca="false">IF(OR(I33="",E33=""),"",E33/30*N(H33)*4/3)</f>
        <v/>
      </c>
      <c r="K33" s="28" t="str">
        <f aca="true">IF(B33="","",IF(OR(F33="",TODAY()&lt;EDATE(F33,12)),"Período aquisitivo",IF(I33&lt;&gt;"",IF(TODAY()&lt;I33,IF(I33&gt;G33,"Vencida!","Agendada"),IF(TODAY()&lt;=(I33+N(H33)-1),"Em férias","Gozada")),IF(TODAY()&gt;G33,"Vencida!",IF(G33-TODAY()&lt;=90,"Programar","No prazo")))))</f>
        <v/>
      </c>
      <c r="L33" s="29" t="str">
        <f aca="false">IF(OR($I33="",N($H33)=0),"",IF(AND($I33&lt;=EOMONTH(DATE($C$5,1,1),0),$I33+$H33-1&gt;=DATE($C$5,1,1)),1,""))</f>
        <v/>
      </c>
      <c r="M33" s="29" t="str">
        <f aca="false">IF(OR($I33="",N($H33)=0),"",IF(AND($I33&lt;=EOMONTH(DATE($C$5,2,1),0),$I33+$H33-1&gt;=DATE($C$5,2,1)),1,""))</f>
        <v/>
      </c>
      <c r="N33" s="29" t="str">
        <f aca="false">IF(OR($I33="",N($H33)=0),"",IF(AND($I33&lt;=EOMONTH(DATE($C$5,3,1),0),$I33+$H33-1&gt;=DATE($C$5,3,1)),1,""))</f>
        <v/>
      </c>
      <c r="O33" s="29" t="str">
        <f aca="false">IF(OR($I33="",N($H33)=0),"",IF(AND($I33&lt;=EOMONTH(DATE($C$5,4,1),0),$I33+$H33-1&gt;=DATE($C$5,4,1)),1,""))</f>
        <v/>
      </c>
      <c r="P33" s="29" t="str">
        <f aca="false">IF(OR($I33="",N($H33)=0),"",IF(AND($I33&lt;=EOMONTH(DATE($C$5,5,1),0),$I33+$H33-1&gt;=DATE($C$5,5,1)),1,""))</f>
        <v/>
      </c>
      <c r="Q33" s="29" t="str">
        <f aca="false">IF(OR($I33="",N($H33)=0),"",IF(AND($I33&lt;=EOMONTH(DATE($C$5,6,1),0),$I33+$H33-1&gt;=DATE($C$5,6,1)),1,""))</f>
        <v/>
      </c>
      <c r="R33" s="29" t="str">
        <f aca="false">IF(OR($I33="",N($H33)=0),"",IF(AND($I33&lt;=EOMONTH(DATE($C$5,7,1),0),$I33+$H33-1&gt;=DATE($C$5,7,1)),1,""))</f>
        <v/>
      </c>
      <c r="S33" s="29" t="str">
        <f aca="false">IF(OR($I33="",N($H33)=0),"",IF(AND($I33&lt;=EOMONTH(DATE($C$5,8,1),0),$I33+$H33-1&gt;=DATE($C$5,8,1)),1,""))</f>
        <v/>
      </c>
      <c r="T33" s="29" t="str">
        <f aca="false">IF(OR($I33="",N($H33)=0),"",IF(AND($I33&lt;=EOMONTH(DATE($C$5,9,1),0),$I33+$H33-1&gt;=DATE($C$5,9,1)),1,""))</f>
        <v/>
      </c>
      <c r="U33" s="29" t="str">
        <f aca="false">IF(OR($I33="",N($H33)=0),"",IF(AND($I33&lt;=EOMONTH(DATE($C$5,10,1),0),$I33+$H33-1&gt;=DATE($C$5,10,1)),1,""))</f>
        <v/>
      </c>
      <c r="V33" s="29" t="str">
        <f aca="false">IF(OR($I33="",N($H33)=0),"",IF(AND($I33&lt;=EOMONTH(DATE($C$5,11,1),0),$I33+$H33-1&gt;=DATE($C$5,11,1)),1,""))</f>
        <v/>
      </c>
      <c r="W33" s="29" t="str">
        <f aca="false">IF(OR($I33="",N($H33)=0),"",IF(AND($I33&lt;=EOMONTH(DATE($C$5,12,1),0),$I33+$H33-1&gt;=DATE($C$5,12,1)),1,""))</f>
        <v/>
      </c>
    </row>
    <row r="34" customFormat="false" ht="15" hidden="false" customHeight="false" outlineLevel="0" collapsed="false">
      <c r="B34" s="30"/>
      <c r="C34" s="30"/>
      <c r="D34" s="31"/>
      <c r="E34" s="32"/>
      <c r="F34" s="31"/>
      <c r="G34" s="25" t="str">
        <f aca="false">IF(F34="","",EDATE(F34,24)-1)</f>
        <v/>
      </c>
      <c r="H34" s="33"/>
      <c r="I34" s="31"/>
      <c r="J34" s="27" t="str">
        <f aca="false">IF(OR(I34="",E34=""),"",E34/30*N(H34)*4/3)</f>
        <v/>
      </c>
      <c r="K34" s="28" t="str">
        <f aca="true">IF(B34="","",IF(OR(F34="",TODAY()&lt;EDATE(F34,12)),"Período aquisitivo",IF(I34&lt;&gt;"",IF(TODAY()&lt;I34,IF(I34&gt;G34,"Vencida!","Agendada"),IF(TODAY()&lt;=(I34+N(H34)-1),"Em férias","Gozada")),IF(TODAY()&gt;G34,"Vencida!",IF(G34-TODAY()&lt;=90,"Programar","No prazo")))))</f>
        <v/>
      </c>
      <c r="L34" s="29" t="str">
        <f aca="false">IF(OR($I34="",N($H34)=0),"",IF(AND($I34&lt;=EOMONTH(DATE($C$5,1,1),0),$I34+$H34-1&gt;=DATE($C$5,1,1)),1,""))</f>
        <v/>
      </c>
      <c r="M34" s="29" t="str">
        <f aca="false">IF(OR($I34="",N($H34)=0),"",IF(AND($I34&lt;=EOMONTH(DATE($C$5,2,1),0),$I34+$H34-1&gt;=DATE($C$5,2,1)),1,""))</f>
        <v/>
      </c>
      <c r="N34" s="29" t="str">
        <f aca="false">IF(OR($I34="",N($H34)=0),"",IF(AND($I34&lt;=EOMONTH(DATE($C$5,3,1),0),$I34+$H34-1&gt;=DATE($C$5,3,1)),1,""))</f>
        <v/>
      </c>
      <c r="O34" s="29" t="str">
        <f aca="false">IF(OR($I34="",N($H34)=0),"",IF(AND($I34&lt;=EOMONTH(DATE($C$5,4,1),0),$I34+$H34-1&gt;=DATE($C$5,4,1)),1,""))</f>
        <v/>
      </c>
      <c r="P34" s="29" t="str">
        <f aca="false">IF(OR($I34="",N($H34)=0),"",IF(AND($I34&lt;=EOMONTH(DATE($C$5,5,1),0),$I34+$H34-1&gt;=DATE($C$5,5,1)),1,""))</f>
        <v/>
      </c>
      <c r="Q34" s="29" t="str">
        <f aca="false">IF(OR($I34="",N($H34)=0),"",IF(AND($I34&lt;=EOMONTH(DATE($C$5,6,1),0),$I34+$H34-1&gt;=DATE($C$5,6,1)),1,""))</f>
        <v/>
      </c>
      <c r="R34" s="29" t="str">
        <f aca="false">IF(OR($I34="",N($H34)=0),"",IF(AND($I34&lt;=EOMONTH(DATE($C$5,7,1),0),$I34+$H34-1&gt;=DATE($C$5,7,1)),1,""))</f>
        <v/>
      </c>
      <c r="S34" s="29" t="str">
        <f aca="false">IF(OR($I34="",N($H34)=0),"",IF(AND($I34&lt;=EOMONTH(DATE($C$5,8,1),0),$I34+$H34-1&gt;=DATE($C$5,8,1)),1,""))</f>
        <v/>
      </c>
      <c r="T34" s="29" t="str">
        <f aca="false">IF(OR($I34="",N($H34)=0),"",IF(AND($I34&lt;=EOMONTH(DATE($C$5,9,1),0),$I34+$H34-1&gt;=DATE($C$5,9,1)),1,""))</f>
        <v/>
      </c>
      <c r="U34" s="29" t="str">
        <f aca="false">IF(OR($I34="",N($H34)=0),"",IF(AND($I34&lt;=EOMONTH(DATE($C$5,10,1),0),$I34+$H34-1&gt;=DATE($C$5,10,1)),1,""))</f>
        <v/>
      </c>
      <c r="V34" s="29" t="str">
        <f aca="false">IF(OR($I34="",N($H34)=0),"",IF(AND($I34&lt;=EOMONTH(DATE($C$5,11,1),0),$I34+$H34-1&gt;=DATE($C$5,11,1)),1,""))</f>
        <v/>
      </c>
      <c r="W34" s="29" t="str">
        <f aca="false">IF(OR($I34="",N($H34)=0),"",IF(AND($I34&lt;=EOMONTH(DATE($C$5,12,1),0),$I34+$H34-1&gt;=DATE($C$5,12,1)),1,""))</f>
        <v/>
      </c>
    </row>
    <row r="35" customFormat="false" ht="15" hidden="false" customHeight="false" outlineLevel="0" collapsed="false">
      <c r="B35" s="22"/>
      <c r="C35" s="22"/>
      <c r="D35" s="23"/>
      <c r="E35" s="24"/>
      <c r="F35" s="23"/>
      <c r="G35" s="25" t="str">
        <f aca="false">IF(F35="","",EDATE(F35,24)-1)</f>
        <v/>
      </c>
      <c r="H35" s="26"/>
      <c r="I35" s="23"/>
      <c r="J35" s="27" t="str">
        <f aca="false">IF(OR(I35="",E35=""),"",E35/30*N(H35)*4/3)</f>
        <v/>
      </c>
      <c r="K35" s="28" t="str">
        <f aca="true">IF(B35="","",IF(OR(F35="",TODAY()&lt;EDATE(F35,12)),"Período aquisitivo",IF(I35&lt;&gt;"",IF(TODAY()&lt;I35,IF(I35&gt;G35,"Vencida!","Agendada"),IF(TODAY()&lt;=(I35+N(H35)-1),"Em férias","Gozada")),IF(TODAY()&gt;G35,"Vencida!",IF(G35-TODAY()&lt;=90,"Programar","No prazo")))))</f>
        <v/>
      </c>
      <c r="L35" s="29" t="str">
        <f aca="false">IF(OR($I35="",N($H35)=0),"",IF(AND($I35&lt;=EOMONTH(DATE($C$5,1,1),0),$I35+$H35-1&gt;=DATE($C$5,1,1)),1,""))</f>
        <v/>
      </c>
      <c r="M35" s="29" t="str">
        <f aca="false">IF(OR($I35="",N($H35)=0),"",IF(AND($I35&lt;=EOMONTH(DATE($C$5,2,1),0),$I35+$H35-1&gt;=DATE($C$5,2,1)),1,""))</f>
        <v/>
      </c>
      <c r="N35" s="29" t="str">
        <f aca="false">IF(OR($I35="",N($H35)=0),"",IF(AND($I35&lt;=EOMONTH(DATE($C$5,3,1),0),$I35+$H35-1&gt;=DATE($C$5,3,1)),1,""))</f>
        <v/>
      </c>
      <c r="O35" s="29" t="str">
        <f aca="false">IF(OR($I35="",N($H35)=0),"",IF(AND($I35&lt;=EOMONTH(DATE($C$5,4,1),0),$I35+$H35-1&gt;=DATE($C$5,4,1)),1,""))</f>
        <v/>
      </c>
      <c r="P35" s="29" t="str">
        <f aca="false">IF(OR($I35="",N($H35)=0),"",IF(AND($I35&lt;=EOMONTH(DATE($C$5,5,1),0),$I35+$H35-1&gt;=DATE($C$5,5,1)),1,""))</f>
        <v/>
      </c>
      <c r="Q35" s="29" t="str">
        <f aca="false">IF(OR($I35="",N($H35)=0),"",IF(AND($I35&lt;=EOMONTH(DATE($C$5,6,1),0),$I35+$H35-1&gt;=DATE($C$5,6,1)),1,""))</f>
        <v/>
      </c>
      <c r="R35" s="29" t="str">
        <f aca="false">IF(OR($I35="",N($H35)=0),"",IF(AND($I35&lt;=EOMONTH(DATE($C$5,7,1),0),$I35+$H35-1&gt;=DATE($C$5,7,1)),1,""))</f>
        <v/>
      </c>
      <c r="S35" s="29" t="str">
        <f aca="false">IF(OR($I35="",N($H35)=0),"",IF(AND($I35&lt;=EOMONTH(DATE($C$5,8,1),0),$I35+$H35-1&gt;=DATE($C$5,8,1)),1,""))</f>
        <v/>
      </c>
      <c r="T35" s="29" t="str">
        <f aca="false">IF(OR($I35="",N($H35)=0),"",IF(AND($I35&lt;=EOMONTH(DATE($C$5,9,1),0),$I35+$H35-1&gt;=DATE($C$5,9,1)),1,""))</f>
        <v/>
      </c>
      <c r="U35" s="29" t="str">
        <f aca="false">IF(OR($I35="",N($H35)=0),"",IF(AND($I35&lt;=EOMONTH(DATE($C$5,10,1),0),$I35+$H35-1&gt;=DATE($C$5,10,1)),1,""))</f>
        <v/>
      </c>
      <c r="V35" s="29" t="str">
        <f aca="false">IF(OR($I35="",N($H35)=0),"",IF(AND($I35&lt;=EOMONTH(DATE($C$5,11,1),0),$I35+$H35-1&gt;=DATE($C$5,11,1)),1,""))</f>
        <v/>
      </c>
      <c r="W35" s="29" t="str">
        <f aca="false">IF(OR($I35="",N($H35)=0),"",IF(AND($I35&lt;=EOMONTH(DATE($C$5,12,1),0),$I35+$H35-1&gt;=DATE($C$5,12,1)),1,""))</f>
        <v/>
      </c>
    </row>
    <row r="36" customFormat="false" ht="15" hidden="false" customHeight="false" outlineLevel="0" collapsed="false">
      <c r="B36" s="30"/>
      <c r="C36" s="30"/>
      <c r="D36" s="31"/>
      <c r="E36" s="32"/>
      <c r="F36" s="31"/>
      <c r="G36" s="25" t="str">
        <f aca="false">IF(F36="","",EDATE(F36,24)-1)</f>
        <v/>
      </c>
      <c r="H36" s="33"/>
      <c r="I36" s="31"/>
      <c r="J36" s="27" t="str">
        <f aca="false">IF(OR(I36="",E36=""),"",E36/30*N(H36)*4/3)</f>
        <v/>
      </c>
      <c r="K36" s="28" t="str">
        <f aca="true">IF(B36="","",IF(OR(F36="",TODAY()&lt;EDATE(F36,12)),"Período aquisitivo",IF(I36&lt;&gt;"",IF(TODAY()&lt;I36,IF(I36&gt;G36,"Vencida!","Agendada"),IF(TODAY()&lt;=(I36+N(H36)-1),"Em férias","Gozada")),IF(TODAY()&gt;G36,"Vencida!",IF(G36-TODAY()&lt;=90,"Programar","No prazo")))))</f>
        <v/>
      </c>
      <c r="L36" s="29" t="str">
        <f aca="false">IF(OR($I36="",N($H36)=0),"",IF(AND($I36&lt;=EOMONTH(DATE($C$5,1,1),0),$I36+$H36-1&gt;=DATE($C$5,1,1)),1,""))</f>
        <v/>
      </c>
      <c r="M36" s="29" t="str">
        <f aca="false">IF(OR($I36="",N($H36)=0),"",IF(AND($I36&lt;=EOMONTH(DATE($C$5,2,1),0),$I36+$H36-1&gt;=DATE($C$5,2,1)),1,""))</f>
        <v/>
      </c>
      <c r="N36" s="29" t="str">
        <f aca="false">IF(OR($I36="",N($H36)=0),"",IF(AND($I36&lt;=EOMONTH(DATE($C$5,3,1),0),$I36+$H36-1&gt;=DATE($C$5,3,1)),1,""))</f>
        <v/>
      </c>
      <c r="O36" s="29" t="str">
        <f aca="false">IF(OR($I36="",N($H36)=0),"",IF(AND($I36&lt;=EOMONTH(DATE($C$5,4,1),0),$I36+$H36-1&gt;=DATE($C$5,4,1)),1,""))</f>
        <v/>
      </c>
      <c r="P36" s="29" t="str">
        <f aca="false">IF(OR($I36="",N($H36)=0),"",IF(AND($I36&lt;=EOMONTH(DATE($C$5,5,1),0),$I36+$H36-1&gt;=DATE($C$5,5,1)),1,""))</f>
        <v/>
      </c>
      <c r="Q36" s="29" t="str">
        <f aca="false">IF(OR($I36="",N($H36)=0),"",IF(AND($I36&lt;=EOMONTH(DATE($C$5,6,1),0),$I36+$H36-1&gt;=DATE($C$5,6,1)),1,""))</f>
        <v/>
      </c>
      <c r="R36" s="29" t="str">
        <f aca="false">IF(OR($I36="",N($H36)=0),"",IF(AND($I36&lt;=EOMONTH(DATE($C$5,7,1),0),$I36+$H36-1&gt;=DATE($C$5,7,1)),1,""))</f>
        <v/>
      </c>
      <c r="S36" s="29" t="str">
        <f aca="false">IF(OR($I36="",N($H36)=0),"",IF(AND($I36&lt;=EOMONTH(DATE($C$5,8,1),0),$I36+$H36-1&gt;=DATE($C$5,8,1)),1,""))</f>
        <v/>
      </c>
      <c r="T36" s="29" t="str">
        <f aca="false">IF(OR($I36="",N($H36)=0),"",IF(AND($I36&lt;=EOMONTH(DATE($C$5,9,1),0),$I36+$H36-1&gt;=DATE($C$5,9,1)),1,""))</f>
        <v/>
      </c>
      <c r="U36" s="29" t="str">
        <f aca="false">IF(OR($I36="",N($H36)=0),"",IF(AND($I36&lt;=EOMONTH(DATE($C$5,10,1),0),$I36+$H36-1&gt;=DATE($C$5,10,1)),1,""))</f>
        <v/>
      </c>
      <c r="V36" s="29" t="str">
        <f aca="false">IF(OR($I36="",N($H36)=0),"",IF(AND($I36&lt;=EOMONTH(DATE($C$5,11,1),0),$I36+$H36-1&gt;=DATE($C$5,11,1)),1,""))</f>
        <v/>
      </c>
      <c r="W36" s="29" t="str">
        <f aca="false">IF(OR($I36="",N($H36)=0),"",IF(AND($I36&lt;=EOMONTH(DATE($C$5,12,1),0),$I36+$H36-1&gt;=DATE($C$5,12,1)),1,""))</f>
        <v/>
      </c>
    </row>
    <row r="37" customFormat="false" ht="15" hidden="false" customHeight="false" outlineLevel="0" collapsed="false">
      <c r="B37" s="22"/>
      <c r="C37" s="22"/>
      <c r="D37" s="23"/>
      <c r="E37" s="24"/>
      <c r="F37" s="23"/>
      <c r="G37" s="25" t="str">
        <f aca="false">IF(F37="","",EDATE(F37,24)-1)</f>
        <v/>
      </c>
      <c r="H37" s="26"/>
      <c r="I37" s="23"/>
      <c r="J37" s="27" t="str">
        <f aca="false">IF(OR(I37="",E37=""),"",E37/30*N(H37)*4/3)</f>
        <v/>
      </c>
      <c r="K37" s="28" t="str">
        <f aca="true">IF(B37="","",IF(OR(F37="",TODAY()&lt;EDATE(F37,12)),"Período aquisitivo",IF(I37&lt;&gt;"",IF(TODAY()&lt;I37,IF(I37&gt;G37,"Vencida!","Agendada"),IF(TODAY()&lt;=(I37+N(H37)-1),"Em férias","Gozada")),IF(TODAY()&gt;G37,"Vencida!",IF(G37-TODAY()&lt;=90,"Programar","No prazo")))))</f>
        <v/>
      </c>
      <c r="L37" s="29" t="str">
        <f aca="false">IF(OR($I37="",N($H37)=0),"",IF(AND($I37&lt;=EOMONTH(DATE($C$5,1,1),0),$I37+$H37-1&gt;=DATE($C$5,1,1)),1,""))</f>
        <v/>
      </c>
      <c r="M37" s="29" t="str">
        <f aca="false">IF(OR($I37="",N($H37)=0),"",IF(AND($I37&lt;=EOMONTH(DATE($C$5,2,1),0),$I37+$H37-1&gt;=DATE($C$5,2,1)),1,""))</f>
        <v/>
      </c>
      <c r="N37" s="29" t="str">
        <f aca="false">IF(OR($I37="",N($H37)=0),"",IF(AND($I37&lt;=EOMONTH(DATE($C$5,3,1),0),$I37+$H37-1&gt;=DATE($C$5,3,1)),1,""))</f>
        <v/>
      </c>
      <c r="O37" s="29" t="str">
        <f aca="false">IF(OR($I37="",N($H37)=0),"",IF(AND($I37&lt;=EOMONTH(DATE($C$5,4,1),0),$I37+$H37-1&gt;=DATE($C$5,4,1)),1,""))</f>
        <v/>
      </c>
      <c r="P37" s="29" t="str">
        <f aca="false">IF(OR($I37="",N($H37)=0),"",IF(AND($I37&lt;=EOMONTH(DATE($C$5,5,1),0),$I37+$H37-1&gt;=DATE($C$5,5,1)),1,""))</f>
        <v/>
      </c>
      <c r="Q37" s="29" t="str">
        <f aca="false">IF(OR($I37="",N($H37)=0),"",IF(AND($I37&lt;=EOMONTH(DATE($C$5,6,1),0),$I37+$H37-1&gt;=DATE($C$5,6,1)),1,""))</f>
        <v/>
      </c>
      <c r="R37" s="29" t="str">
        <f aca="false">IF(OR($I37="",N($H37)=0),"",IF(AND($I37&lt;=EOMONTH(DATE($C$5,7,1),0),$I37+$H37-1&gt;=DATE($C$5,7,1)),1,""))</f>
        <v/>
      </c>
      <c r="S37" s="29" t="str">
        <f aca="false">IF(OR($I37="",N($H37)=0),"",IF(AND($I37&lt;=EOMONTH(DATE($C$5,8,1),0),$I37+$H37-1&gt;=DATE($C$5,8,1)),1,""))</f>
        <v/>
      </c>
      <c r="T37" s="29" t="str">
        <f aca="false">IF(OR($I37="",N($H37)=0),"",IF(AND($I37&lt;=EOMONTH(DATE($C$5,9,1),0),$I37+$H37-1&gt;=DATE($C$5,9,1)),1,""))</f>
        <v/>
      </c>
      <c r="U37" s="29" t="str">
        <f aca="false">IF(OR($I37="",N($H37)=0),"",IF(AND($I37&lt;=EOMONTH(DATE($C$5,10,1),0),$I37+$H37-1&gt;=DATE($C$5,10,1)),1,""))</f>
        <v/>
      </c>
      <c r="V37" s="29" t="str">
        <f aca="false">IF(OR($I37="",N($H37)=0),"",IF(AND($I37&lt;=EOMONTH(DATE($C$5,11,1),0),$I37+$H37-1&gt;=DATE($C$5,11,1)),1,""))</f>
        <v/>
      </c>
      <c r="W37" s="29" t="str">
        <f aca="false">IF(OR($I37="",N($H37)=0),"",IF(AND($I37&lt;=EOMONTH(DATE($C$5,12,1),0),$I37+$H37-1&gt;=DATE($C$5,12,1)),1,""))</f>
        <v/>
      </c>
    </row>
    <row r="38" customFormat="false" ht="15" hidden="false" customHeight="false" outlineLevel="0" collapsed="false">
      <c r="B38" s="30"/>
      <c r="C38" s="30"/>
      <c r="D38" s="31"/>
      <c r="E38" s="32"/>
      <c r="F38" s="31"/>
      <c r="G38" s="25" t="str">
        <f aca="false">IF(F38="","",EDATE(F38,24)-1)</f>
        <v/>
      </c>
      <c r="H38" s="33"/>
      <c r="I38" s="31"/>
      <c r="J38" s="27" t="str">
        <f aca="false">IF(OR(I38="",E38=""),"",E38/30*N(H38)*4/3)</f>
        <v/>
      </c>
      <c r="K38" s="28" t="str">
        <f aca="true">IF(B38="","",IF(OR(F38="",TODAY()&lt;EDATE(F38,12)),"Período aquisitivo",IF(I38&lt;&gt;"",IF(TODAY()&lt;I38,IF(I38&gt;G38,"Vencida!","Agendada"),IF(TODAY()&lt;=(I38+N(H38)-1),"Em férias","Gozada")),IF(TODAY()&gt;G38,"Vencida!",IF(G38-TODAY()&lt;=90,"Programar","No prazo")))))</f>
        <v/>
      </c>
      <c r="L38" s="29" t="str">
        <f aca="false">IF(OR($I38="",N($H38)=0),"",IF(AND($I38&lt;=EOMONTH(DATE($C$5,1,1),0),$I38+$H38-1&gt;=DATE($C$5,1,1)),1,""))</f>
        <v/>
      </c>
      <c r="M38" s="29" t="str">
        <f aca="false">IF(OR($I38="",N($H38)=0),"",IF(AND($I38&lt;=EOMONTH(DATE($C$5,2,1),0),$I38+$H38-1&gt;=DATE($C$5,2,1)),1,""))</f>
        <v/>
      </c>
      <c r="N38" s="29" t="str">
        <f aca="false">IF(OR($I38="",N($H38)=0),"",IF(AND($I38&lt;=EOMONTH(DATE($C$5,3,1),0),$I38+$H38-1&gt;=DATE($C$5,3,1)),1,""))</f>
        <v/>
      </c>
      <c r="O38" s="29" t="str">
        <f aca="false">IF(OR($I38="",N($H38)=0),"",IF(AND($I38&lt;=EOMONTH(DATE($C$5,4,1),0),$I38+$H38-1&gt;=DATE($C$5,4,1)),1,""))</f>
        <v/>
      </c>
      <c r="P38" s="29" t="str">
        <f aca="false">IF(OR($I38="",N($H38)=0),"",IF(AND($I38&lt;=EOMONTH(DATE($C$5,5,1),0),$I38+$H38-1&gt;=DATE($C$5,5,1)),1,""))</f>
        <v/>
      </c>
      <c r="Q38" s="29" t="str">
        <f aca="false">IF(OR($I38="",N($H38)=0),"",IF(AND($I38&lt;=EOMONTH(DATE($C$5,6,1),0),$I38+$H38-1&gt;=DATE($C$5,6,1)),1,""))</f>
        <v/>
      </c>
      <c r="R38" s="29" t="str">
        <f aca="false">IF(OR($I38="",N($H38)=0),"",IF(AND($I38&lt;=EOMONTH(DATE($C$5,7,1),0),$I38+$H38-1&gt;=DATE($C$5,7,1)),1,""))</f>
        <v/>
      </c>
      <c r="S38" s="29" t="str">
        <f aca="false">IF(OR($I38="",N($H38)=0),"",IF(AND($I38&lt;=EOMONTH(DATE($C$5,8,1),0),$I38+$H38-1&gt;=DATE($C$5,8,1)),1,""))</f>
        <v/>
      </c>
      <c r="T38" s="29" t="str">
        <f aca="false">IF(OR($I38="",N($H38)=0),"",IF(AND($I38&lt;=EOMONTH(DATE($C$5,9,1),0),$I38+$H38-1&gt;=DATE($C$5,9,1)),1,""))</f>
        <v/>
      </c>
      <c r="U38" s="29" t="str">
        <f aca="false">IF(OR($I38="",N($H38)=0),"",IF(AND($I38&lt;=EOMONTH(DATE($C$5,10,1),0),$I38+$H38-1&gt;=DATE($C$5,10,1)),1,""))</f>
        <v/>
      </c>
      <c r="V38" s="29" t="str">
        <f aca="false">IF(OR($I38="",N($H38)=0),"",IF(AND($I38&lt;=EOMONTH(DATE($C$5,11,1),0),$I38+$H38-1&gt;=DATE($C$5,11,1)),1,""))</f>
        <v/>
      </c>
      <c r="W38" s="29" t="str">
        <f aca="false">IF(OR($I38="",N($H38)=0),"",IF(AND($I38&lt;=EOMONTH(DATE($C$5,12,1),0),$I38+$H38-1&gt;=DATE($C$5,12,1)),1,""))</f>
        <v/>
      </c>
    </row>
    <row r="39" customFormat="false" ht="15" hidden="false" customHeight="false" outlineLevel="0" collapsed="false">
      <c r="B39" s="22"/>
      <c r="C39" s="22"/>
      <c r="D39" s="23"/>
      <c r="E39" s="24"/>
      <c r="F39" s="23"/>
      <c r="G39" s="25" t="str">
        <f aca="false">IF(F39="","",EDATE(F39,24)-1)</f>
        <v/>
      </c>
      <c r="H39" s="26"/>
      <c r="I39" s="23"/>
      <c r="J39" s="27" t="str">
        <f aca="false">IF(OR(I39="",E39=""),"",E39/30*N(H39)*4/3)</f>
        <v/>
      </c>
      <c r="K39" s="28" t="str">
        <f aca="true">IF(B39="","",IF(OR(F39="",TODAY()&lt;EDATE(F39,12)),"Período aquisitivo",IF(I39&lt;&gt;"",IF(TODAY()&lt;I39,IF(I39&gt;G39,"Vencida!","Agendada"),IF(TODAY()&lt;=(I39+N(H39)-1),"Em férias","Gozada")),IF(TODAY()&gt;G39,"Vencida!",IF(G39-TODAY()&lt;=90,"Programar","No prazo")))))</f>
        <v/>
      </c>
      <c r="L39" s="29" t="str">
        <f aca="false">IF(OR($I39="",N($H39)=0),"",IF(AND($I39&lt;=EOMONTH(DATE($C$5,1,1),0),$I39+$H39-1&gt;=DATE($C$5,1,1)),1,""))</f>
        <v/>
      </c>
      <c r="M39" s="29" t="str">
        <f aca="false">IF(OR($I39="",N($H39)=0),"",IF(AND($I39&lt;=EOMONTH(DATE($C$5,2,1),0),$I39+$H39-1&gt;=DATE($C$5,2,1)),1,""))</f>
        <v/>
      </c>
      <c r="N39" s="29" t="str">
        <f aca="false">IF(OR($I39="",N($H39)=0),"",IF(AND($I39&lt;=EOMONTH(DATE($C$5,3,1),0),$I39+$H39-1&gt;=DATE($C$5,3,1)),1,""))</f>
        <v/>
      </c>
      <c r="O39" s="29" t="str">
        <f aca="false">IF(OR($I39="",N($H39)=0),"",IF(AND($I39&lt;=EOMONTH(DATE($C$5,4,1),0),$I39+$H39-1&gt;=DATE($C$5,4,1)),1,""))</f>
        <v/>
      </c>
      <c r="P39" s="29" t="str">
        <f aca="false">IF(OR($I39="",N($H39)=0),"",IF(AND($I39&lt;=EOMONTH(DATE($C$5,5,1),0),$I39+$H39-1&gt;=DATE($C$5,5,1)),1,""))</f>
        <v/>
      </c>
      <c r="Q39" s="29" t="str">
        <f aca="false">IF(OR($I39="",N($H39)=0),"",IF(AND($I39&lt;=EOMONTH(DATE($C$5,6,1),0),$I39+$H39-1&gt;=DATE($C$5,6,1)),1,""))</f>
        <v/>
      </c>
      <c r="R39" s="29" t="str">
        <f aca="false">IF(OR($I39="",N($H39)=0),"",IF(AND($I39&lt;=EOMONTH(DATE($C$5,7,1),0),$I39+$H39-1&gt;=DATE($C$5,7,1)),1,""))</f>
        <v/>
      </c>
      <c r="S39" s="29" t="str">
        <f aca="false">IF(OR($I39="",N($H39)=0),"",IF(AND($I39&lt;=EOMONTH(DATE($C$5,8,1),0),$I39+$H39-1&gt;=DATE($C$5,8,1)),1,""))</f>
        <v/>
      </c>
      <c r="T39" s="29" t="str">
        <f aca="false">IF(OR($I39="",N($H39)=0),"",IF(AND($I39&lt;=EOMONTH(DATE($C$5,9,1),0),$I39+$H39-1&gt;=DATE($C$5,9,1)),1,""))</f>
        <v/>
      </c>
      <c r="U39" s="29" t="str">
        <f aca="false">IF(OR($I39="",N($H39)=0),"",IF(AND($I39&lt;=EOMONTH(DATE($C$5,10,1),0),$I39+$H39-1&gt;=DATE($C$5,10,1)),1,""))</f>
        <v/>
      </c>
      <c r="V39" s="29" t="str">
        <f aca="false">IF(OR($I39="",N($H39)=0),"",IF(AND($I39&lt;=EOMONTH(DATE($C$5,11,1),0),$I39+$H39-1&gt;=DATE($C$5,11,1)),1,""))</f>
        <v/>
      </c>
      <c r="W39" s="29" t="str">
        <f aca="false">IF(OR($I39="",N($H39)=0),"",IF(AND($I39&lt;=EOMONTH(DATE($C$5,12,1),0),$I39+$H39-1&gt;=DATE($C$5,12,1)),1,""))</f>
        <v/>
      </c>
    </row>
    <row r="40" customFormat="false" ht="15" hidden="false" customHeight="false" outlineLevel="0" collapsed="false">
      <c r="B40" s="30"/>
      <c r="C40" s="30"/>
      <c r="D40" s="31"/>
      <c r="E40" s="32"/>
      <c r="F40" s="31"/>
      <c r="G40" s="25" t="str">
        <f aca="false">IF(F40="","",EDATE(F40,24)-1)</f>
        <v/>
      </c>
      <c r="H40" s="33"/>
      <c r="I40" s="31"/>
      <c r="J40" s="27" t="str">
        <f aca="false">IF(OR(I40="",E40=""),"",E40/30*N(H40)*4/3)</f>
        <v/>
      </c>
      <c r="K40" s="28" t="str">
        <f aca="true">IF(B40="","",IF(OR(F40="",TODAY()&lt;EDATE(F40,12)),"Período aquisitivo",IF(I40&lt;&gt;"",IF(TODAY()&lt;I40,IF(I40&gt;G40,"Vencida!","Agendada"),IF(TODAY()&lt;=(I40+N(H40)-1),"Em férias","Gozada")),IF(TODAY()&gt;G40,"Vencida!",IF(G40-TODAY()&lt;=90,"Programar","No prazo")))))</f>
        <v/>
      </c>
      <c r="L40" s="29" t="str">
        <f aca="false">IF(OR($I40="",N($H40)=0),"",IF(AND($I40&lt;=EOMONTH(DATE($C$5,1,1),0),$I40+$H40-1&gt;=DATE($C$5,1,1)),1,""))</f>
        <v/>
      </c>
      <c r="M40" s="29" t="str">
        <f aca="false">IF(OR($I40="",N($H40)=0),"",IF(AND($I40&lt;=EOMONTH(DATE($C$5,2,1),0),$I40+$H40-1&gt;=DATE($C$5,2,1)),1,""))</f>
        <v/>
      </c>
      <c r="N40" s="29" t="str">
        <f aca="false">IF(OR($I40="",N($H40)=0),"",IF(AND($I40&lt;=EOMONTH(DATE($C$5,3,1),0),$I40+$H40-1&gt;=DATE($C$5,3,1)),1,""))</f>
        <v/>
      </c>
      <c r="O40" s="29" t="str">
        <f aca="false">IF(OR($I40="",N($H40)=0),"",IF(AND($I40&lt;=EOMONTH(DATE($C$5,4,1),0),$I40+$H40-1&gt;=DATE($C$5,4,1)),1,""))</f>
        <v/>
      </c>
      <c r="P40" s="29" t="str">
        <f aca="false">IF(OR($I40="",N($H40)=0),"",IF(AND($I40&lt;=EOMONTH(DATE($C$5,5,1),0),$I40+$H40-1&gt;=DATE($C$5,5,1)),1,""))</f>
        <v/>
      </c>
      <c r="Q40" s="29" t="str">
        <f aca="false">IF(OR($I40="",N($H40)=0),"",IF(AND($I40&lt;=EOMONTH(DATE($C$5,6,1),0),$I40+$H40-1&gt;=DATE($C$5,6,1)),1,""))</f>
        <v/>
      </c>
      <c r="R40" s="29" t="str">
        <f aca="false">IF(OR($I40="",N($H40)=0),"",IF(AND($I40&lt;=EOMONTH(DATE($C$5,7,1),0),$I40+$H40-1&gt;=DATE($C$5,7,1)),1,""))</f>
        <v/>
      </c>
      <c r="S40" s="29" t="str">
        <f aca="false">IF(OR($I40="",N($H40)=0),"",IF(AND($I40&lt;=EOMONTH(DATE($C$5,8,1),0),$I40+$H40-1&gt;=DATE($C$5,8,1)),1,""))</f>
        <v/>
      </c>
      <c r="T40" s="29" t="str">
        <f aca="false">IF(OR($I40="",N($H40)=0),"",IF(AND($I40&lt;=EOMONTH(DATE($C$5,9,1),0),$I40+$H40-1&gt;=DATE($C$5,9,1)),1,""))</f>
        <v/>
      </c>
      <c r="U40" s="29" t="str">
        <f aca="false">IF(OR($I40="",N($H40)=0),"",IF(AND($I40&lt;=EOMONTH(DATE($C$5,10,1),0),$I40+$H40-1&gt;=DATE($C$5,10,1)),1,""))</f>
        <v/>
      </c>
      <c r="V40" s="29" t="str">
        <f aca="false">IF(OR($I40="",N($H40)=0),"",IF(AND($I40&lt;=EOMONTH(DATE($C$5,11,1),0),$I40+$H40-1&gt;=DATE($C$5,11,1)),1,""))</f>
        <v/>
      </c>
      <c r="W40" s="29" t="str">
        <f aca="false">IF(OR($I40="",N($H40)=0),"",IF(AND($I40&lt;=EOMONTH(DATE($C$5,12,1),0),$I40+$H40-1&gt;=DATE($C$5,12,1)),1,""))</f>
        <v/>
      </c>
    </row>
    <row r="41" customFormat="false" ht="15" hidden="false" customHeight="false" outlineLevel="0" collapsed="false">
      <c r="B41" s="22"/>
      <c r="C41" s="22"/>
      <c r="D41" s="23"/>
      <c r="E41" s="24"/>
      <c r="F41" s="23"/>
      <c r="G41" s="25" t="str">
        <f aca="false">IF(F41="","",EDATE(F41,24)-1)</f>
        <v/>
      </c>
      <c r="H41" s="26"/>
      <c r="I41" s="23"/>
      <c r="J41" s="27" t="str">
        <f aca="false">IF(OR(I41="",E41=""),"",E41/30*N(H41)*4/3)</f>
        <v/>
      </c>
      <c r="K41" s="28" t="str">
        <f aca="true">IF(B41="","",IF(OR(F41="",TODAY()&lt;EDATE(F41,12)),"Período aquisitivo",IF(I41&lt;&gt;"",IF(TODAY()&lt;I41,IF(I41&gt;G41,"Vencida!","Agendada"),IF(TODAY()&lt;=(I41+N(H41)-1),"Em férias","Gozada")),IF(TODAY()&gt;G41,"Vencida!",IF(G41-TODAY()&lt;=90,"Programar","No prazo")))))</f>
        <v/>
      </c>
      <c r="L41" s="29" t="str">
        <f aca="false">IF(OR($I41="",N($H41)=0),"",IF(AND($I41&lt;=EOMONTH(DATE($C$5,1,1),0),$I41+$H41-1&gt;=DATE($C$5,1,1)),1,""))</f>
        <v/>
      </c>
      <c r="M41" s="29" t="str">
        <f aca="false">IF(OR($I41="",N($H41)=0),"",IF(AND($I41&lt;=EOMONTH(DATE($C$5,2,1),0),$I41+$H41-1&gt;=DATE($C$5,2,1)),1,""))</f>
        <v/>
      </c>
      <c r="N41" s="29" t="str">
        <f aca="false">IF(OR($I41="",N($H41)=0),"",IF(AND($I41&lt;=EOMONTH(DATE($C$5,3,1),0),$I41+$H41-1&gt;=DATE($C$5,3,1)),1,""))</f>
        <v/>
      </c>
      <c r="O41" s="29" t="str">
        <f aca="false">IF(OR($I41="",N($H41)=0),"",IF(AND($I41&lt;=EOMONTH(DATE($C$5,4,1),0),$I41+$H41-1&gt;=DATE($C$5,4,1)),1,""))</f>
        <v/>
      </c>
      <c r="P41" s="29" t="str">
        <f aca="false">IF(OR($I41="",N($H41)=0),"",IF(AND($I41&lt;=EOMONTH(DATE($C$5,5,1),0),$I41+$H41-1&gt;=DATE($C$5,5,1)),1,""))</f>
        <v/>
      </c>
      <c r="Q41" s="29" t="str">
        <f aca="false">IF(OR($I41="",N($H41)=0),"",IF(AND($I41&lt;=EOMONTH(DATE($C$5,6,1),0),$I41+$H41-1&gt;=DATE($C$5,6,1)),1,""))</f>
        <v/>
      </c>
      <c r="R41" s="29" t="str">
        <f aca="false">IF(OR($I41="",N($H41)=0),"",IF(AND($I41&lt;=EOMONTH(DATE($C$5,7,1),0),$I41+$H41-1&gt;=DATE($C$5,7,1)),1,""))</f>
        <v/>
      </c>
      <c r="S41" s="29" t="str">
        <f aca="false">IF(OR($I41="",N($H41)=0),"",IF(AND($I41&lt;=EOMONTH(DATE($C$5,8,1),0),$I41+$H41-1&gt;=DATE($C$5,8,1)),1,""))</f>
        <v/>
      </c>
      <c r="T41" s="29" t="str">
        <f aca="false">IF(OR($I41="",N($H41)=0),"",IF(AND($I41&lt;=EOMONTH(DATE($C$5,9,1),0),$I41+$H41-1&gt;=DATE($C$5,9,1)),1,""))</f>
        <v/>
      </c>
      <c r="U41" s="29" t="str">
        <f aca="false">IF(OR($I41="",N($H41)=0),"",IF(AND($I41&lt;=EOMONTH(DATE($C$5,10,1),0),$I41+$H41-1&gt;=DATE($C$5,10,1)),1,""))</f>
        <v/>
      </c>
      <c r="V41" s="29" t="str">
        <f aca="false">IF(OR($I41="",N($H41)=0),"",IF(AND($I41&lt;=EOMONTH(DATE($C$5,11,1),0),$I41+$H41-1&gt;=DATE($C$5,11,1)),1,""))</f>
        <v/>
      </c>
      <c r="W41" s="29" t="str">
        <f aca="false">IF(OR($I41="",N($H41)=0),"",IF(AND($I41&lt;=EOMONTH(DATE($C$5,12,1),0),$I41+$H41-1&gt;=DATE($C$5,12,1)),1,""))</f>
        <v/>
      </c>
    </row>
    <row r="42" customFormat="false" ht="15" hidden="false" customHeight="false" outlineLevel="0" collapsed="false">
      <c r="B42" s="30"/>
      <c r="C42" s="30"/>
      <c r="D42" s="31"/>
      <c r="E42" s="32"/>
      <c r="F42" s="31"/>
      <c r="G42" s="25" t="str">
        <f aca="false">IF(F42="","",EDATE(F42,24)-1)</f>
        <v/>
      </c>
      <c r="H42" s="33"/>
      <c r="I42" s="31"/>
      <c r="J42" s="27" t="str">
        <f aca="false">IF(OR(I42="",E42=""),"",E42/30*N(H42)*4/3)</f>
        <v/>
      </c>
      <c r="K42" s="28" t="str">
        <f aca="true">IF(B42="","",IF(OR(F42="",TODAY()&lt;EDATE(F42,12)),"Período aquisitivo",IF(I42&lt;&gt;"",IF(TODAY()&lt;I42,IF(I42&gt;G42,"Vencida!","Agendada"),IF(TODAY()&lt;=(I42+N(H42)-1),"Em férias","Gozada")),IF(TODAY()&gt;G42,"Vencida!",IF(G42-TODAY()&lt;=90,"Programar","No prazo")))))</f>
        <v/>
      </c>
      <c r="L42" s="29" t="str">
        <f aca="false">IF(OR($I42="",N($H42)=0),"",IF(AND($I42&lt;=EOMONTH(DATE($C$5,1,1),0),$I42+$H42-1&gt;=DATE($C$5,1,1)),1,""))</f>
        <v/>
      </c>
      <c r="M42" s="29" t="str">
        <f aca="false">IF(OR($I42="",N($H42)=0),"",IF(AND($I42&lt;=EOMONTH(DATE($C$5,2,1),0),$I42+$H42-1&gt;=DATE($C$5,2,1)),1,""))</f>
        <v/>
      </c>
      <c r="N42" s="29" t="str">
        <f aca="false">IF(OR($I42="",N($H42)=0),"",IF(AND($I42&lt;=EOMONTH(DATE($C$5,3,1),0),$I42+$H42-1&gt;=DATE($C$5,3,1)),1,""))</f>
        <v/>
      </c>
      <c r="O42" s="29" t="str">
        <f aca="false">IF(OR($I42="",N($H42)=0),"",IF(AND($I42&lt;=EOMONTH(DATE($C$5,4,1),0),$I42+$H42-1&gt;=DATE($C$5,4,1)),1,""))</f>
        <v/>
      </c>
      <c r="P42" s="29" t="str">
        <f aca="false">IF(OR($I42="",N($H42)=0),"",IF(AND($I42&lt;=EOMONTH(DATE($C$5,5,1),0),$I42+$H42-1&gt;=DATE($C$5,5,1)),1,""))</f>
        <v/>
      </c>
      <c r="Q42" s="29" t="str">
        <f aca="false">IF(OR($I42="",N($H42)=0),"",IF(AND($I42&lt;=EOMONTH(DATE($C$5,6,1),0),$I42+$H42-1&gt;=DATE($C$5,6,1)),1,""))</f>
        <v/>
      </c>
      <c r="R42" s="29" t="str">
        <f aca="false">IF(OR($I42="",N($H42)=0),"",IF(AND($I42&lt;=EOMONTH(DATE($C$5,7,1),0),$I42+$H42-1&gt;=DATE($C$5,7,1)),1,""))</f>
        <v/>
      </c>
      <c r="S42" s="29" t="str">
        <f aca="false">IF(OR($I42="",N($H42)=0),"",IF(AND($I42&lt;=EOMONTH(DATE($C$5,8,1),0),$I42+$H42-1&gt;=DATE($C$5,8,1)),1,""))</f>
        <v/>
      </c>
      <c r="T42" s="29" t="str">
        <f aca="false">IF(OR($I42="",N($H42)=0),"",IF(AND($I42&lt;=EOMONTH(DATE($C$5,9,1),0),$I42+$H42-1&gt;=DATE($C$5,9,1)),1,""))</f>
        <v/>
      </c>
      <c r="U42" s="29" t="str">
        <f aca="false">IF(OR($I42="",N($H42)=0),"",IF(AND($I42&lt;=EOMONTH(DATE($C$5,10,1),0),$I42+$H42-1&gt;=DATE($C$5,10,1)),1,""))</f>
        <v/>
      </c>
      <c r="V42" s="29" t="str">
        <f aca="false">IF(OR($I42="",N($H42)=0),"",IF(AND($I42&lt;=EOMONTH(DATE($C$5,11,1),0),$I42+$H42-1&gt;=DATE($C$5,11,1)),1,""))</f>
        <v/>
      </c>
      <c r="W42" s="29" t="str">
        <f aca="false">IF(OR($I42="",N($H42)=0),"",IF(AND($I42&lt;=EOMONTH(DATE($C$5,12,1),0),$I42+$H42-1&gt;=DATE($C$5,12,1)),1,""))</f>
        <v/>
      </c>
    </row>
    <row r="43" customFormat="false" ht="15" hidden="false" customHeight="false" outlineLevel="0" collapsed="false">
      <c r="B43" s="22"/>
      <c r="C43" s="22"/>
      <c r="D43" s="23"/>
      <c r="E43" s="24"/>
      <c r="F43" s="23"/>
      <c r="G43" s="25" t="str">
        <f aca="false">IF(F43="","",EDATE(F43,24)-1)</f>
        <v/>
      </c>
      <c r="H43" s="26"/>
      <c r="I43" s="23"/>
      <c r="J43" s="27" t="str">
        <f aca="false">IF(OR(I43="",E43=""),"",E43/30*N(H43)*4/3)</f>
        <v/>
      </c>
      <c r="K43" s="28" t="str">
        <f aca="true">IF(B43="","",IF(OR(F43="",TODAY()&lt;EDATE(F43,12)),"Período aquisitivo",IF(I43&lt;&gt;"",IF(TODAY()&lt;I43,IF(I43&gt;G43,"Vencida!","Agendada"),IF(TODAY()&lt;=(I43+N(H43)-1),"Em férias","Gozada")),IF(TODAY()&gt;G43,"Vencida!",IF(G43-TODAY()&lt;=90,"Programar","No prazo")))))</f>
        <v/>
      </c>
      <c r="L43" s="29" t="str">
        <f aca="false">IF(OR($I43="",N($H43)=0),"",IF(AND($I43&lt;=EOMONTH(DATE($C$5,1,1),0),$I43+$H43-1&gt;=DATE($C$5,1,1)),1,""))</f>
        <v/>
      </c>
      <c r="M43" s="29" t="str">
        <f aca="false">IF(OR($I43="",N($H43)=0),"",IF(AND($I43&lt;=EOMONTH(DATE($C$5,2,1),0),$I43+$H43-1&gt;=DATE($C$5,2,1)),1,""))</f>
        <v/>
      </c>
      <c r="N43" s="29" t="str">
        <f aca="false">IF(OR($I43="",N($H43)=0),"",IF(AND($I43&lt;=EOMONTH(DATE($C$5,3,1),0),$I43+$H43-1&gt;=DATE($C$5,3,1)),1,""))</f>
        <v/>
      </c>
      <c r="O43" s="29" t="str">
        <f aca="false">IF(OR($I43="",N($H43)=0),"",IF(AND($I43&lt;=EOMONTH(DATE($C$5,4,1),0),$I43+$H43-1&gt;=DATE($C$5,4,1)),1,""))</f>
        <v/>
      </c>
      <c r="P43" s="29" t="str">
        <f aca="false">IF(OR($I43="",N($H43)=0),"",IF(AND($I43&lt;=EOMONTH(DATE($C$5,5,1),0),$I43+$H43-1&gt;=DATE($C$5,5,1)),1,""))</f>
        <v/>
      </c>
      <c r="Q43" s="29" t="str">
        <f aca="false">IF(OR($I43="",N($H43)=0),"",IF(AND($I43&lt;=EOMONTH(DATE($C$5,6,1),0),$I43+$H43-1&gt;=DATE($C$5,6,1)),1,""))</f>
        <v/>
      </c>
      <c r="R43" s="29" t="str">
        <f aca="false">IF(OR($I43="",N($H43)=0),"",IF(AND($I43&lt;=EOMONTH(DATE($C$5,7,1),0),$I43+$H43-1&gt;=DATE($C$5,7,1)),1,""))</f>
        <v/>
      </c>
      <c r="S43" s="29" t="str">
        <f aca="false">IF(OR($I43="",N($H43)=0),"",IF(AND($I43&lt;=EOMONTH(DATE($C$5,8,1),0),$I43+$H43-1&gt;=DATE($C$5,8,1)),1,""))</f>
        <v/>
      </c>
      <c r="T43" s="29" t="str">
        <f aca="false">IF(OR($I43="",N($H43)=0),"",IF(AND($I43&lt;=EOMONTH(DATE($C$5,9,1),0),$I43+$H43-1&gt;=DATE($C$5,9,1)),1,""))</f>
        <v/>
      </c>
      <c r="U43" s="29" t="str">
        <f aca="false">IF(OR($I43="",N($H43)=0),"",IF(AND($I43&lt;=EOMONTH(DATE($C$5,10,1),0),$I43+$H43-1&gt;=DATE($C$5,10,1)),1,""))</f>
        <v/>
      </c>
      <c r="V43" s="29" t="str">
        <f aca="false">IF(OR($I43="",N($H43)=0),"",IF(AND($I43&lt;=EOMONTH(DATE($C$5,11,1),0),$I43+$H43-1&gt;=DATE($C$5,11,1)),1,""))</f>
        <v/>
      </c>
      <c r="W43" s="29" t="str">
        <f aca="false">IF(OR($I43="",N($H43)=0),"",IF(AND($I43&lt;=EOMONTH(DATE($C$5,12,1),0),$I43+$H43-1&gt;=DATE($C$5,12,1)),1,""))</f>
        <v/>
      </c>
    </row>
    <row r="44" customFormat="false" ht="15" hidden="false" customHeight="false" outlineLevel="0" collapsed="false">
      <c r="B44" s="30"/>
      <c r="C44" s="30"/>
      <c r="D44" s="31"/>
      <c r="E44" s="32"/>
      <c r="F44" s="31"/>
      <c r="G44" s="25" t="str">
        <f aca="false">IF(F44="","",EDATE(F44,24)-1)</f>
        <v/>
      </c>
      <c r="H44" s="33"/>
      <c r="I44" s="31"/>
      <c r="J44" s="27" t="str">
        <f aca="false">IF(OR(I44="",E44=""),"",E44/30*N(H44)*4/3)</f>
        <v/>
      </c>
      <c r="K44" s="28" t="str">
        <f aca="true">IF(B44="","",IF(OR(F44="",TODAY()&lt;EDATE(F44,12)),"Período aquisitivo",IF(I44&lt;&gt;"",IF(TODAY()&lt;I44,IF(I44&gt;G44,"Vencida!","Agendada"),IF(TODAY()&lt;=(I44+N(H44)-1),"Em férias","Gozada")),IF(TODAY()&gt;G44,"Vencida!",IF(G44-TODAY()&lt;=90,"Programar","No prazo")))))</f>
        <v/>
      </c>
      <c r="L44" s="29" t="str">
        <f aca="false">IF(OR($I44="",N($H44)=0),"",IF(AND($I44&lt;=EOMONTH(DATE($C$5,1,1),0),$I44+$H44-1&gt;=DATE($C$5,1,1)),1,""))</f>
        <v/>
      </c>
      <c r="M44" s="29" t="str">
        <f aca="false">IF(OR($I44="",N($H44)=0),"",IF(AND($I44&lt;=EOMONTH(DATE($C$5,2,1),0),$I44+$H44-1&gt;=DATE($C$5,2,1)),1,""))</f>
        <v/>
      </c>
      <c r="N44" s="29" t="str">
        <f aca="false">IF(OR($I44="",N($H44)=0),"",IF(AND($I44&lt;=EOMONTH(DATE($C$5,3,1),0),$I44+$H44-1&gt;=DATE($C$5,3,1)),1,""))</f>
        <v/>
      </c>
      <c r="O44" s="29" t="str">
        <f aca="false">IF(OR($I44="",N($H44)=0),"",IF(AND($I44&lt;=EOMONTH(DATE($C$5,4,1),0),$I44+$H44-1&gt;=DATE($C$5,4,1)),1,""))</f>
        <v/>
      </c>
      <c r="P44" s="29" t="str">
        <f aca="false">IF(OR($I44="",N($H44)=0),"",IF(AND($I44&lt;=EOMONTH(DATE($C$5,5,1),0),$I44+$H44-1&gt;=DATE($C$5,5,1)),1,""))</f>
        <v/>
      </c>
      <c r="Q44" s="29" t="str">
        <f aca="false">IF(OR($I44="",N($H44)=0),"",IF(AND($I44&lt;=EOMONTH(DATE($C$5,6,1),0),$I44+$H44-1&gt;=DATE($C$5,6,1)),1,""))</f>
        <v/>
      </c>
      <c r="R44" s="29" t="str">
        <f aca="false">IF(OR($I44="",N($H44)=0),"",IF(AND($I44&lt;=EOMONTH(DATE($C$5,7,1),0),$I44+$H44-1&gt;=DATE($C$5,7,1)),1,""))</f>
        <v/>
      </c>
      <c r="S44" s="29" t="str">
        <f aca="false">IF(OR($I44="",N($H44)=0),"",IF(AND($I44&lt;=EOMONTH(DATE($C$5,8,1),0),$I44+$H44-1&gt;=DATE($C$5,8,1)),1,""))</f>
        <v/>
      </c>
      <c r="T44" s="29" t="str">
        <f aca="false">IF(OR($I44="",N($H44)=0),"",IF(AND($I44&lt;=EOMONTH(DATE($C$5,9,1),0),$I44+$H44-1&gt;=DATE($C$5,9,1)),1,""))</f>
        <v/>
      </c>
      <c r="U44" s="29" t="str">
        <f aca="false">IF(OR($I44="",N($H44)=0),"",IF(AND($I44&lt;=EOMONTH(DATE($C$5,10,1),0),$I44+$H44-1&gt;=DATE($C$5,10,1)),1,""))</f>
        <v/>
      </c>
      <c r="V44" s="29" t="str">
        <f aca="false">IF(OR($I44="",N($H44)=0),"",IF(AND($I44&lt;=EOMONTH(DATE($C$5,11,1),0),$I44+$H44-1&gt;=DATE($C$5,11,1)),1,""))</f>
        <v/>
      </c>
      <c r="W44" s="29" t="str">
        <f aca="false">IF(OR($I44="",N($H44)=0),"",IF(AND($I44&lt;=EOMONTH(DATE($C$5,12,1),0),$I44+$H44-1&gt;=DATE($C$5,12,1)),1,""))</f>
        <v/>
      </c>
    </row>
    <row r="45" customFormat="false" ht="15" hidden="false" customHeight="false" outlineLevel="0" collapsed="false">
      <c r="B45" s="22"/>
      <c r="C45" s="22"/>
      <c r="D45" s="23"/>
      <c r="E45" s="24"/>
      <c r="F45" s="23"/>
      <c r="G45" s="25" t="str">
        <f aca="false">IF(F45="","",EDATE(F45,24)-1)</f>
        <v/>
      </c>
      <c r="H45" s="26"/>
      <c r="I45" s="23"/>
      <c r="J45" s="27" t="str">
        <f aca="false">IF(OR(I45="",E45=""),"",E45/30*N(H45)*4/3)</f>
        <v/>
      </c>
      <c r="K45" s="28" t="str">
        <f aca="true">IF(B45="","",IF(OR(F45="",TODAY()&lt;EDATE(F45,12)),"Período aquisitivo",IF(I45&lt;&gt;"",IF(TODAY()&lt;I45,IF(I45&gt;G45,"Vencida!","Agendada"),IF(TODAY()&lt;=(I45+N(H45)-1),"Em férias","Gozada")),IF(TODAY()&gt;G45,"Vencida!",IF(G45-TODAY()&lt;=90,"Programar","No prazo")))))</f>
        <v/>
      </c>
      <c r="L45" s="29" t="str">
        <f aca="false">IF(OR($I45="",N($H45)=0),"",IF(AND($I45&lt;=EOMONTH(DATE($C$5,1,1),0),$I45+$H45-1&gt;=DATE($C$5,1,1)),1,""))</f>
        <v/>
      </c>
      <c r="M45" s="29" t="str">
        <f aca="false">IF(OR($I45="",N($H45)=0),"",IF(AND($I45&lt;=EOMONTH(DATE($C$5,2,1),0),$I45+$H45-1&gt;=DATE($C$5,2,1)),1,""))</f>
        <v/>
      </c>
      <c r="N45" s="29" t="str">
        <f aca="false">IF(OR($I45="",N($H45)=0),"",IF(AND($I45&lt;=EOMONTH(DATE($C$5,3,1),0),$I45+$H45-1&gt;=DATE($C$5,3,1)),1,""))</f>
        <v/>
      </c>
      <c r="O45" s="29" t="str">
        <f aca="false">IF(OR($I45="",N($H45)=0),"",IF(AND($I45&lt;=EOMONTH(DATE($C$5,4,1),0),$I45+$H45-1&gt;=DATE($C$5,4,1)),1,""))</f>
        <v/>
      </c>
      <c r="P45" s="29" t="str">
        <f aca="false">IF(OR($I45="",N($H45)=0),"",IF(AND($I45&lt;=EOMONTH(DATE($C$5,5,1),0),$I45+$H45-1&gt;=DATE($C$5,5,1)),1,""))</f>
        <v/>
      </c>
      <c r="Q45" s="29" t="str">
        <f aca="false">IF(OR($I45="",N($H45)=0),"",IF(AND($I45&lt;=EOMONTH(DATE($C$5,6,1),0),$I45+$H45-1&gt;=DATE($C$5,6,1)),1,""))</f>
        <v/>
      </c>
      <c r="R45" s="29" t="str">
        <f aca="false">IF(OR($I45="",N($H45)=0),"",IF(AND($I45&lt;=EOMONTH(DATE($C$5,7,1),0),$I45+$H45-1&gt;=DATE($C$5,7,1)),1,""))</f>
        <v/>
      </c>
      <c r="S45" s="29" t="str">
        <f aca="false">IF(OR($I45="",N($H45)=0),"",IF(AND($I45&lt;=EOMONTH(DATE($C$5,8,1),0),$I45+$H45-1&gt;=DATE($C$5,8,1)),1,""))</f>
        <v/>
      </c>
      <c r="T45" s="29" t="str">
        <f aca="false">IF(OR($I45="",N($H45)=0),"",IF(AND($I45&lt;=EOMONTH(DATE($C$5,9,1),0),$I45+$H45-1&gt;=DATE($C$5,9,1)),1,""))</f>
        <v/>
      </c>
      <c r="U45" s="29" t="str">
        <f aca="false">IF(OR($I45="",N($H45)=0),"",IF(AND($I45&lt;=EOMONTH(DATE($C$5,10,1),0),$I45+$H45-1&gt;=DATE($C$5,10,1)),1,""))</f>
        <v/>
      </c>
      <c r="V45" s="29" t="str">
        <f aca="false">IF(OR($I45="",N($H45)=0),"",IF(AND($I45&lt;=EOMONTH(DATE($C$5,11,1),0),$I45+$H45-1&gt;=DATE($C$5,11,1)),1,""))</f>
        <v/>
      </c>
      <c r="W45" s="29" t="str">
        <f aca="false">IF(OR($I45="",N($H45)=0),"",IF(AND($I45&lt;=EOMONTH(DATE($C$5,12,1),0),$I45+$H45-1&gt;=DATE($C$5,12,1)),1,""))</f>
        <v/>
      </c>
    </row>
    <row r="46" customFormat="false" ht="15" hidden="false" customHeight="false" outlineLevel="0" collapsed="false">
      <c r="B46" s="30"/>
      <c r="C46" s="30"/>
      <c r="D46" s="31"/>
      <c r="E46" s="32"/>
      <c r="F46" s="31"/>
      <c r="G46" s="25" t="str">
        <f aca="false">IF(F46="","",EDATE(F46,24)-1)</f>
        <v/>
      </c>
      <c r="H46" s="33"/>
      <c r="I46" s="31"/>
      <c r="J46" s="27" t="str">
        <f aca="false">IF(OR(I46="",E46=""),"",E46/30*N(H46)*4/3)</f>
        <v/>
      </c>
      <c r="K46" s="28" t="str">
        <f aca="true">IF(B46="","",IF(OR(F46="",TODAY()&lt;EDATE(F46,12)),"Período aquisitivo",IF(I46&lt;&gt;"",IF(TODAY()&lt;I46,IF(I46&gt;G46,"Vencida!","Agendada"),IF(TODAY()&lt;=(I46+N(H46)-1),"Em férias","Gozada")),IF(TODAY()&gt;G46,"Vencida!",IF(G46-TODAY()&lt;=90,"Programar","No prazo")))))</f>
        <v/>
      </c>
      <c r="L46" s="29" t="str">
        <f aca="false">IF(OR($I46="",N($H46)=0),"",IF(AND($I46&lt;=EOMONTH(DATE($C$5,1,1),0),$I46+$H46-1&gt;=DATE($C$5,1,1)),1,""))</f>
        <v/>
      </c>
      <c r="M46" s="29" t="str">
        <f aca="false">IF(OR($I46="",N($H46)=0),"",IF(AND($I46&lt;=EOMONTH(DATE($C$5,2,1),0),$I46+$H46-1&gt;=DATE($C$5,2,1)),1,""))</f>
        <v/>
      </c>
      <c r="N46" s="29" t="str">
        <f aca="false">IF(OR($I46="",N($H46)=0),"",IF(AND($I46&lt;=EOMONTH(DATE($C$5,3,1),0),$I46+$H46-1&gt;=DATE($C$5,3,1)),1,""))</f>
        <v/>
      </c>
      <c r="O46" s="29" t="str">
        <f aca="false">IF(OR($I46="",N($H46)=0),"",IF(AND($I46&lt;=EOMONTH(DATE($C$5,4,1),0),$I46+$H46-1&gt;=DATE($C$5,4,1)),1,""))</f>
        <v/>
      </c>
      <c r="P46" s="29" t="str">
        <f aca="false">IF(OR($I46="",N($H46)=0),"",IF(AND($I46&lt;=EOMONTH(DATE($C$5,5,1),0),$I46+$H46-1&gt;=DATE($C$5,5,1)),1,""))</f>
        <v/>
      </c>
      <c r="Q46" s="29" t="str">
        <f aca="false">IF(OR($I46="",N($H46)=0),"",IF(AND($I46&lt;=EOMONTH(DATE($C$5,6,1),0),$I46+$H46-1&gt;=DATE($C$5,6,1)),1,""))</f>
        <v/>
      </c>
      <c r="R46" s="29" t="str">
        <f aca="false">IF(OR($I46="",N($H46)=0),"",IF(AND($I46&lt;=EOMONTH(DATE($C$5,7,1),0),$I46+$H46-1&gt;=DATE($C$5,7,1)),1,""))</f>
        <v/>
      </c>
      <c r="S46" s="29" t="str">
        <f aca="false">IF(OR($I46="",N($H46)=0),"",IF(AND($I46&lt;=EOMONTH(DATE($C$5,8,1),0),$I46+$H46-1&gt;=DATE($C$5,8,1)),1,""))</f>
        <v/>
      </c>
      <c r="T46" s="29" t="str">
        <f aca="false">IF(OR($I46="",N($H46)=0),"",IF(AND($I46&lt;=EOMONTH(DATE($C$5,9,1),0),$I46+$H46-1&gt;=DATE($C$5,9,1)),1,""))</f>
        <v/>
      </c>
      <c r="U46" s="29" t="str">
        <f aca="false">IF(OR($I46="",N($H46)=0),"",IF(AND($I46&lt;=EOMONTH(DATE($C$5,10,1),0),$I46+$H46-1&gt;=DATE($C$5,10,1)),1,""))</f>
        <v/>
      </c>
      <c r="V46" s="29" t="str">
        <f aca="false">IF(OR($I46="",N($H46)=0),"",IF(AND($I46&lt;=EOMONTH(DATE($C$5,11,1),0),$I46+$H46-1&gt;=DATE($C$5,11,1)),1,""))</f>
        <v/>
      </c>
      <c r="W46" s="29" t="str">
        <f aca="false">IF(OR($I46="",N($H46)=0),"",IF(AND($I46&lt;=EOMONTH(DATE($C$5,12,1),0),$I46+$H46-1&gt;=DATE($C$5,12,1)),1,""))</f>
        <v/>
      </c>
    </row>
    <row r="47" customFormat="false" ht="15" hidden="false" customHeight="false" outlineLevel="0" collapsed="false">
      <c r="B47" s="22"/>
      <c r="C47" s="22"/>
      <c r="D47" s="23"/>
      <c r="E47" s="24"/>
      <c r="F47" s="23"/>
      <c r="G47" s="25" t="str">
        <f aca="false">IF(F47="","",EDATE(F47,24)-1)</f>
        <v/>
      </c>
      <c r="H47" s="26"/>
      <c r="I47" s="23"/>
      <c r="J47" s="27" t="str">
        <f aca="false">IF(OR(I47="",E47=""),"",E47/30*N(H47)*4/3)</f>
        <v/>
      </c>
      <c r="K47" s="28" t="str">
        <f aca="true">IF(B47="","",IF(OR(F47="",TODAY()&lt;EDATE(F47,12)),"Período aquisitivo",IF(I47&lt;&gt;"",IF(TODAY()&lt;I47,IF(I47&gt;G47,"Vencida!","Agendada"),IF(TODAY()&lt;=(I47+N(H47)-1),"Em férias","Gozada")),IF(TODAY()&gt;G47,"Vencida!",IF(G47-TODAY()&lt;=90,"Programar","No prazo")))))</f>
        <v/>
      </c>
      <c r="L47" s="29" t="str">
        <f aca="false">IF(OR($I47="",N($H47)=0),"",IF(AND($I47&lt;=EOMONTH(DATE($C$5,1,1),0),$I47+$H47-1&gt;=DATE($C$5,1,1)),1,""))</f>
        <v/>
      </c>
      <c r="M47" s="29" t="str">
        <f aca="false">IF(OR($I47="",N($H47)=0),"",IF(AND($I47&lt;=EOMONTH(DATE($C$5,2,1),0),$I47+$H47-1&gt;=DATE($C$5,2,1)),1,""))</f>
        <v/>
      </c>
      <c r="N47" s="29" t="str">
        <f aca="false">IF(OR($I47="",N($H47)=0),"",IF(AND($I47&lt;=EOMONTH(DATE($C$5,3,1),0),$I47+$H47-1&gt;=DATE($C$5,3,1)),1,""))</f>
        <v/>
      </c>
      <c r="O47" s="29" t="str">
        <f aca="false">IF(OR($I47="",N($H47)=0),"",IF(AND($I47&lt;=EOMONTH(DATE($C$5,4,1),0),$I47+$H47-1&gt;=DATE($C$5,4,1)),1,""))</f>
        <v/>
      </c>
      <c r="P47" s="29" t="str">
        <f aca="false">IF(OR($I47="",N($H47)=0),"",IF(AND($I47&lt;=EOMONTH(DATE($C$5,5,1),0),$I47+$H47-1&gt;=DATE($C$5,5,1)),1,""))</f>
        <v/>
      </c>
      <c r="Q47" s="29" t="str">
        <f aca="false">IF(OR($I47="",N($H47)=0),"",IF(AND($I47&lt;=EOMONTH(DATE($C$5,6,1),0),$I47+$H47-1&gt;=DATE($C$5,6,1)),1,""))</f>
        <v/>
      </c>
      <c r="R47" s="29" t="str">
        <f aca="false">IF(OR($I47="",N($H47)=0),"",IF(AND($I47&lt;=EOMONTH(DATE($C$5,7,1),0),$I47+$H47-1&gt;=DATE($C$5,7,1)),1,""))</f>
        <v/>
      </c>
      <c r="S47" s="29" t="str">
        <f aca="false">IF(OR($I47="",N($H47)=0),"",IF(AND($I47&lt;=EOMONTH(DATE($C$5,8,1),0),$I47+$H47-1&gt;=DATE($C$5,8,1)),1,""))</f>
        <v/>
      </c>
      <c r="T47" s="29" t="str">
        <f aca="false">IF(OR($I47="",N($H47)=0),"",IF(AND($I47&lt;=EOMONTH(DATE($C$5,9,1),0),$I47+$H47-1&gt;=DATE($C$5,9,1)),1,""))</f>
        <v/>
      </c>
      <c r="U47" s="29" t="str">
        <f aca="false">IF(OR($I47="",N($H47)=0),"",IF(AND($I47&lt;=EOMONTH(DATE($C$5,10,1),0),$I47+$H47-1&gt;=DATE($C$5,10,1)),1,""))</f>
        <v/>
      </c>
      <c r="V47" s="29" t="str">
        <f aca="false">IF(OR($I47="",N($H47)=0),"",IF(AND($I47&lt;=EOMONTH(DATE($C$5,11,1),0),$I47+$H47-1&gt;=DATE($C$5,11,1)),1,""))</f>
        <v/>
      </c>
      <c r="W47" s="29" t="str">
        <f aca="false">IF(OR($I47="",N($H47)=0),"",IF(AND($I47&lt;=EOMONTH(DATE($C$5,12,1),0),$I47+$H47-1&gt;=DATE($C$5,12,1)),1,""))</f>
        <v/>
      </c>
    </row>
    <row r="48" customFormat="false" ht="15" hidden="false" customHeight="false" outlineLevel="0" collapsed="false">
      <c r="B48" s="30"/>
      <c r="C48" s="30"/>
      <c r="D48" s="31"/>
      <c r="E48" s="32"/>
      <c r="F48" s="31"/>
      <c r="G48" s="25" t="str">
        <f aca="false">IF(F48="","",EDATE(F48,24)-1)</f>
        <v/>
      </c>
      <c r="H48" s="33"/>
      <c r="I48" s="31"/>
      <c r="J48" s="27" t="str">
        <f aca="false">IF(OR(I48="",E48=""),"",E48/30*N(H48)*4/3)</f>
        <v/>
      </c>
      <c r="K48" s="28" t="str">
        <f aca="true">IF(B48="","",IF(OR(F48="",TODAY()&lt;EDATE(F48,12)),"Período aquisitivo",IF(I48&lt;&gt;"",IF(TODAY()&lt;I48,IF(I48&gt;G48,"Vencida!","Agendada"),IF(TODAY()&lt;=(I48+N(H48)-1),"Em férias","Gozada")),IF(TODAY()&gt;G48,"Vencida!",IF(G48-TODAY()&lt;=90,"Programar","No prazo")))))</f>
        <v/>
      </c>
      <c r="L48" s="29" t="str">
        <f aca="false">IF(OR($I48="",N($H48)=0),"",IF(AND($I48&lt;=EOMONTH(DATE($C$5,1,1),0),$I48+$H48-1&gt;=DATE($C$5,1,1)),1,""))</f>
        <v/>
      </c>
      <c r="M48" s="29" t="str">
        <f aca="false">IF(OR($I48="",N($H48)=0),"",IF(AND($I48&lt;=EOMONTH(DATE($C$5,2,1),0),$I48+$H48-1&gt;=DATE($C$5,2,1)),1,""))</f>
        <v/>
      </c>
      <c r="N48" s="29" t="str">
        <f aca="false">IF(OR($I48="",N($H48)=0),"",IF(AND($I48&lt;=EOMONTH(DATE($C$5,3,1),0),$I48+$H48-1&gt;=DATE($C$5,3,1)),1,""))</f>
        <v/>
      </c>
      <c r="O48" s="29" t="str">
        <f aca="false">IF(OR($I48="",N($H48)=0),"",IF(AND($I48&lt;=EOMONTH(DATE($C$5,4,1),0),$I48+$H48-1&gt;=DATE($C$5,4,1)),1,""))</f>
        <v/>
      </c>
      <c r="P48" s="29" t="str">
        <f aca="false">IF(OR($I48="",N($H48)=0),"",IF(AND($I48&lt;=EOMONTH(DATE($C$5,5,1),0),$I48+$H48-1&gt;=DATE($C$5,5,1)),1,""))</f>
        <v/>
      </c>
      <c r="Q48" s="29" t="str">
        <f aca="false">IF(OR($I48="",N($H48)=0),"",IF(AND($I48&lt;=EOMONTH(DATE($C$5,6,1),0),$I48+$H48-1&gt;=DATE($C$5,6,1)),1,""))</f>
        <v/>
      </c>
      <c r="R48" s="29" t="str">
        <f aca="false">IF(OR($I48="",N($H48)=0),"",IF(AND($I48&lt;=EOMONTH(DATE($C$5,7,1),0),$I48+$H48-1&gt;=DATE($C$5,7,1)),1,""))</f>
        <v/>
      </c>
      <c r="S48" s="29" t="str">
        <f aca="false">IF(OR($I48="",N($H48)=0),"",IF(AND($I48&lt;=EOMONTH(DATE($C$5,8,1),0),$I48+$H48-1&gt;=DATE($C$5,8,1)),1,""))</f>
        <v/>
      </c>
      <c r="T48" s="29" t="str">
        <f aca="false">IF(OR($I48="",N($H48)=0),"",IF(AND($I48&lt;=EOMONTH(DATE($C$5,9,1),0),$I48+$H48-1&gt;=DATE($C$5,9,1)),1,""))</f>
        <v/>
      </c>
      <c r="U48" s="29" t="str">
        <f aca="false">IF(OR($I48="",N($H48)=0),"",IF(AND($I48&lt;=EOMONTH(DATE($C$5,10,1),0),$I48+$H48-1&gt;=DATE($C$5,10,1)),1,""))</f>
        <v/>
      </c>
      <c r="V48" s="29" t="str">
        <f aca="false">IF(OR($I48="",N($H48)=0),"",IF(AND($I48&lt;=EOMONTH(DATE($C$5,11,1),0),$I48+$H48-1&gt;=DATE($C$5,11,1)),1,""))</f>
        <v/>
      </c>
      <c r="W48" s="29" t="str">
        <f aca="false">IF(OR($I48="",N($H48)=0),"",IF(AND($I48&lt;=EOMONTH(DATE($C$5,12,1),0),$I48+$H48-1&gt;=DATE($C$5,12,1)),1,""))</f>
        <v/>
      </c>
    </row>
    <row r="49" customFormat="false" ht="15" hidden="false" customHeight="false" outlineLevel="0" collapsed="false">
      <c r="B49" s="22"/>
      <c r="C49" s="22"/>
      <c r="D49" s="23"/>
      <c r="E49" s="24"/>
      <c r="F49" s="23"/>
      <c r="G49" s="25" t="str">
        <f aca="false">IF(F49="","",EDATE(F49,24)-1)</f>
        <v/>
      </c>
      <c r="H49" s="26"/>
      <c r="I49" s="23"/>
      <c r="J49" s="27" t="str">
        <f aca="false">IF(OR(I49="",E49=""),"",E49/30*N(H49)*4/3)</f>
        <v/>
      </c>
      <c r="K49" s="28" t="str">
        <f aca="true">IF(B49="","",IF(OR(F49="",TODAY()&lt;EDATE(F49,12)),"Período aquisitivo",IF(I49&lt;&gt;"",IF(TODAY()&lt;I49,IF(I49&gt;G49,"Vencida!","Agendada"),IF(TODAY()&lt;=(I49+N(H49)-1),"Em férias","Gozada")),IF(TODAY()&gt;G49,"Vencida!",IF(G49-TODAY()&lt;=90,"Programar","No prazo")))))</f>
        <v/>
      </c>
      <c r="L49" s="29" t="str">
        <f aca="false">IF(OR($I49="",N($H49)=0),"",IF(AND($I49&lt;=EOMONTH(DATE($C$5,1,1),0),$I49+$H49-1&gt;=DATE($C$5,1,1)),1,""))</f>
        <v/>
      </c>
      <c r="M49" s="29" t="str">
        <f aca="false">IF(OR($I49="",N($H49)=0),"",IF(AND($I49&lt;=EOMONTH(DATE($C$5,2,1),0),$I49+$H49-1&gt;=DATE($C$5,2,1)),1,""))</f>
        <v/>
      </c>
      <c r="N49" s="29" t="str">
        <f aca="false">IF(OR($I49="",N($H49)=0),"",IF(AND($I49&lt;=EOMONTH(DATE($C$5,3,1),0),$I49+$H49-1&gt;=DATE($C$5,3,1)),1,""))</f>
        <v/>
      </c>
      <c r="O49" s="29" t="str">
        <f aca="false">IF(OR($I49="",N($H49)=0),"",IF(AND($I49&lt;=EOMONTH(DATE($C$5,4,1),0),$I49+$H49-1&gt;=DATE($C$5,4,1)),1,""))</f>
        <v/>
      </c>
      <c r="P49" s="29" t="str">
        <f aca="false">IF(OR($I49="",N($H49)=0),"",IF(AND($I49&lt;=EOMONTH(DATE($C$5,5,1),0),$I49+$H49-1&gt;=DATE($C$5,5,1)),1,""))</f>
        <v/>
      </c>
      <c r="Q49" s="29" t="str">
        <f aca="false">IF(OR($I49="",N($H49)=0),"",IF(AND($I49&lt;=EOMONTH(DATE($C$5,6,1),0),$I49+$H49-1&gt;=DATE($C$5,6,1)),1,""))</f>
        <v/>
      </c>
      <c r="R49" s="29" t="str">
        <f aca="false">IF(OR($I49="",N($H49)=0),"",IF(AND($I49&lt;=EOMONTH(DATE($C$5,7,1),0),$I49+$H49-1&gt;=DATE($C$5,7,1)),1,""))</f>
        <v/>
      </c>
      <c r="S49" s="29" t="str">
        <f aca="false">IF(OR($I49="",N($H49)=0),"",IF(AND($I49&lt;=EOMONTH(DATE($C$5,8,1),0),$I49+$H49-1&gt;=DATE($C$5,8,1)),1,""))</f>
        <v/>
      </c>
      <c r="T49" s="29" t="str">
        <f aca="false">IF(OR($I49="",N($H49)=0),"",IF(AND($I49&lt;=EOMONTH(DATE($C$5,9,1),0),$I49+$H49-1&gt;=DATE($C$5,9,1)),1,""))</f>
        <v/>
      </c>
      <c r="U49" s="29" t="str">
        <f aca="false">IF(OR($I49="",N($H49)=0),"",IF(AND($I49&lt;=EOMONTH(DATE($C$5,10,1),0),$I49+$H49-1&gt;=DATE($C$5,10,1)),1,""))</f>
        <v/>
      </c>
      <c r="V49" s="29" t="str">
        <f aca="false">IF(OR($I49="",N($H49)=0),"",IF(AND($I49&lt;=EOMONTH(DATE($C$5,11,1),0),$I49+$H49-1&gt;=DATE($C$5,11,1)),1,""))</f>
        <v/>
      </c>
      <c r="W49" s="29" t="str">
        <f aca="false">IF(OR($I49="",N($H49)=0),"",IF(AND($I49&lt;=EOMONTH(DATE($C$5,12,1),0),$I49+$H49-1&gt;=DATE($C$5,12,1)),1,""))</f>
        <v/>
      </c>
    </row>
    <row r="50" customFormat="false" ht="15" hidden="false" customHeight="false" outlineLevel="0" collapsed="false">
      <c r="B50" s="30"/>
      <c r="C50" s="30"/>
      <c r="D50" s="31"/>
      <c r="E50" s="32"/>
      <c r="F50" s="31"/>
      <c r="G50" s="25" t="str">
        <f aca="false">IF(F50="","",EDATE(F50,24)-1)</f>
        <v/>
      </c>
      <c r="H50" s="33"/>
      <c r="I50" s="31"/>
      <c r="J50" s="27" t="str">
        <f aca="false">IF(OR(I50="",E50=""),"",E50/30*N(H50)*4/3)</f>
        <v/>
      </c>
      <c r="K50" s="28" t="str">
        <f aca="true">IF(B50="","",IF(OR(F50="",TODAY()&lt;EDATE(F50,12)),"Período aquisitivo",IF(I50&lt;&gt;"",IF(TODAY()&lt;I50,IF(I50&gt;G50,"Vencida!","Agendada"),IF(TODAY()&lt;=(I50+N(H50)-1),"Em férias","Gozada")),IF(TODAY()&gt;G50,"Vencida!",IF(G50-TODAY()&lt;=90,"Programar","No prazo")))))</f>
        <v/>
      </c>
      <c r="L50" s="29" t="str">
        <f aca="false">IF(OR($I50="",N($H50)=0),"",IF(AND($I50&lt;=EOMONTH(DATE($C$5,1,1),0),$I50+$H50-1&gt;=DATE($C$5,1,1)),1,""))</f>
        <v/>
      </c>
      <c r="M50" s="29" t="str">
        <f aca="false">IF(OR($I50="",N($H50)=0),"",IF(AND($I50&lt;=EOMONTH(DATE($C$5,2,1),0),$I50+$H50-1&gt;=DATE($C$5,2,1)),1,""))</f>
        <v/>
      </c>
      <c r="N50" s="29" t="str">
        <f aca="false">IF(OR($I50="",N($H50)=0),"",IF(AND($I50&lt;=EOMONTH(DATE($C$5,3,1),0),$I50+$H50-1&gt;=DATE($C$5,3,1)),1,""))</f>
        <v/>
      </c>
      <c r="O50" s="29" t="str">
        <f aca="false">IF(OR($I50="",N($H50)=0),"",IF(AND($I50&lt;=EOMONTH(DATE($C$5,4,1),0),$I50+$H50-1&gt;=DATE($C$5,4,1)),1,""))</f>
        <v/>
      </c>
      <c r="P50" s="29" t="str">
        <f aca="false">IF(OR($I50="",N($H50)=0),"",IF(AND($I50&lt;=EOMONTH(DATE($C$5,5,1),0),$I50+$H50-1&gt;=DATE($C$5,5,1)),1,""))</f>
        <v/>
      </c>
      <c r="Q50" s="29" t="str">
        <f aca="false">IF(OR($I50="",N($H50)=0),"",IF(AND($I50&lt;=EOMONTH(DATE($C$5,6,1),0),$I50+$H50-1&gt;=DATE($C$5,6,1)),1,""))</f>
        <v/>
      </c>
      <c r="R50" s="29" t="str">
        <f aca="false">IF(OR($I50="",N($H50)=0),"",IF(AND($I50&lt;=EOMONTH(DATE($C$5,7,1),0),$I50+$H50-1&gt;=DATE($C$5,7,1)),1,""))</f>
        <v/>
      </c>
      <c r="S50" s="29" t="str">
        <f aca="false">IF(OR($I50="",N($H50)=0),"",IF(AND($I50&lt;=EOMONTH(DATE($C$5,8,1),0),$I50+$H50-1&gt;=DATE($C$5,8,1)),1,""))</f>
        <v/>
      </c>
      <c r="T50" s="29" t="str">
        <f aca="false">IF(OR($I50="",N($H50)=0),"",IF(AND($I50&lt;=EOMONTH(DATE($C$5,9,1),0),$I50+$H50-1&gt;=DATE($C$5,9,1)),1,""))</f>
        <v/>
      </c>
      <c r="U50" s="29" t="str">
        <f aca="false">IF(OR($I50="",N($H50)=0),"",IF(AND($I50&lt;=EOMONTH(DATE($C$5,10,1),0),$I50+$H50-1&gt;=DATE($C$5,10,1)),1,""))</f>
        <v/>
      </c>
      <c r="V50" s="29" t="str">
        <f aca="false">IF(OR($I50="",N($H50)=0),"",IF(AND($I50&lt;=EOMONTH(DATE($C$5,11,1),0),$I50+$H50-1&gt;=DATE($C$5,11,1)),1,""))</f>
        <v/>
      </c>
      <c r="W50" s="29" t="str">
        <f aca="false">IF(OR($I50="",N($H50)=0),"",IF(AND($I50&lt;=EOMONTH(DATE($C$5,12,1),0),$I50+$H50-1&gt;=DATE($C$5,12,1)),1,""))</f>
        <v/>
      </c>
    </row>
    <row r="51" customFormat="false" ht="15" hidden="false" customHeight="false" outlineLevel="0" collapsed="false">
      <c r="B51" s="22"/>
      <c r="C51" s="22"/>
      <c r="D51" s="23"/>
      <c r="E51" s="24"/>
      <c r="F51" s="23"/>
      <c r="G51" s="25" t="str">
        <f aca="false">IF(F51="","",EDATE(F51,24)-1)</f>
        <v/>
      </c>
      <c r="H51" s="26"/>
      <c r="I51" s="23"/>
      <c r="J51" s="27" t="str">
        <f aca="false">IF(OR(I51="",E51=""),"",E51/30*N(H51)*4/3)</f>
        <v/>
      </c>
      <c r="K51" s="28" t="str">
        <f aca="true">IF(B51="","",IF(OR(F51="",TODAY()&lt;EDATE(F51,12)),"Período aquisitivo",IF(I51&lt;&gt;"",IF(TODAY()&lt;I51,IF(I51&gt;G51,"Vencida!","Agendada"),IF(TODAY()&lt;=(I51+N(H51)-1),"Em férias","Gozada")),IF(TODAY()&gt;G51,"Vencida!",IF(G51-TODAY()&lt;=90,"Programar","No prazo")))))</f>
        <v/>
      </c>
      <c r="L51" s="29" t="str">
        <f aca="false">IF(OR($I51="",N($H51)=0),"",IF(AND($I51&lt;=EOMONTH(DATE($C$5,1,1),0),$I51+$H51-1&gt;=DATE($C$5,1,1)),1,""))</f>
        <v/>
      </c>
      <c r="M51" s="29" t="str">
        <f aca="false">IF(OR($I51="",N($H51)=0),"",IF(AND($I51&lt;=EOMONTH(DATE($C$5,2,1),0),$I51+$H51-1&gt;=DATE($C$5,2,1)),1,""))</f>
        <v/>
      </c>
      <c r="N51" s="29" t="str">
        <f aca="false">IF(OR($I51="",N($H51)=0),"",IF(AND($I51&lt;=EOMONTH(DATE($C$5,3,1),0),$I51+$H51-1&gt;=DATE($C$5,3,1)),1,""))</f>
        <v/>
      </c>
      <c r="O51" s="29" t="str">
        <f aca="false">IF(OR($I51="",N($H51)=0),"",IF(AND($I51&lt;=EOMONTH(DATE($C$5,4,1),0),$I51+$H51-1&gt;=DATE($C$5,4,1)),1,""))</f>
        <v/>
      </c>
      <c r="P51" s="29" t="str">
        <f aca="false">IF(OR($I51="",N($H51)=0),"",IF(AND($I51&lt;=EOMONTH(DATE($C$5,5,1),0),$I51+$H51-1&gt;=DATE($C$5,5,1)),1,""))</f>
        <v/>
      </c>
      <c r="Q51" s="29" t="str">
        <f aca="false">IF(OR($I51="",N($H51)=0),"",IF(AND($I51&lt;=EOMONTH(DATE($C$5,6,1),0),$I51+$H51-1&gt;=DATE($C$5,6,1)),1,""))</f>
        <v/>
      </c>
      <c r="R51" s="29" t="str">
        <f aca="false">IF(OR($I51="",N($H51)=0),"",IF(AND($I51&lt;=EOMONTH(DATE($C$5,7,1),0),$I51+$H51-1&gt;=DATE($C$5,7,1)),1,""))</f>
        <v/>
      </c>
      <c r="S51" s="29" t="str">
        <f aca="false">IF(OR($I51="",N($H51)=0),"",IF(AND($I51&lt;=EOMONTH(DATE($C$5,8,1),0),$I51+$H51-1&gt;=DATE($C$5,8,1)),1,""))</f>
        <v/>
      </c>
      <c r="T51" s="29" t="str">
        <f aca="false">IF(OR($I51="",N($H51)=0),"",IF(AND($I51&lt;=EOMONTH(DATE($C$5,9,1),0),$I51+$H51-1&gt;=DATE($C$5,9,1)),1,""))</f>
        <v/>
      </c>
      <c r="U51" s="29" t="str">
        <f aca="false">IF(OR($I51="",N($H51)=0),"",IF(AND($I51&lt;=EOMONTH(DATE($C$5,10,1),0),$I51+$H51-1&gt;=DATE($C$5,10,1)),1,""))</f>
        <v/>
      </c>
      <c r="V51" s="29" t="str">
        <f aca="false">IF(OR($I51="",N($H51)=0),"",IF(AND($I51&lt;=EOMONTH(DATE($C$5,11,1),0),$I51+$H51-1&gt;=DATE($C$5,11,1)),1,""))</f>
        <v/>
      </c>
      <c r="W51" s="29" t="str">
        <f aca="false">IF(OR($I51="",N($H51)=0),"",IF(AND($I51&lt;=EOMONTH(DATE($C$5,12,1),0),$I51+$H51-1&gt;=DATE($C$5,12,1)),1,""))</f>
        <v/>
      </c>
    </row>
    <row r="52" customFormat="false" ht="15" hidden="false" customHeight="false" outlineLevel="0" collapsed="false">
      <c r="B52" s="30"/>
      <c r="C52" s="30"/>
      <c r="D52" s="31"/>
      <c r="E52" s="32"/>
      <c r="F52" s="31"/>
      <c r="G52" s="25" t="str">
        <f aca="false">IF(F52="","",EDATE(F52,24)-1)</f>
        <v/>
      </c>
      <c r="H52" s="33"/>
      <c r="I52" s="31"/>
      <c r="J52" s="27" t="str">
        <f aca="false">IF(OR(I52="",E52=""),"",E52/30*N(H52)*4/3)</f>
        <v/>
      </c>
      <c r="K52" s="28" t="str">
        <f aca="true">IF(B52="","",IF(OR(F52="",TODAY()&lt;EDATE(F52,12)),"Período aquisitivo",IF(I52&lt;&gt;"",IF(TODAY()&lt;I52,IF(I52&gt;G52,"Vencida!","Agendada"),IF(TODAY()&lt;=(I52+N(H52)-1),"Em férias","Gozada")),IF(TODAY()&gt;G52,"Vencida!",IF(G52-TODAY()&lt;=90,"Programar","No prazo")))))</f>
        <v/>
      </c>
      <c r="L52" s="29" t="str">
        <f aca="false">IF(OR($I52="",N($H52)=0),"",IF(AND($I52&lt;=EOMONTH(DATE($C$5,1,1),0),$I52+$H52-1&gt;=DATE($C$5,1,1)),1,""))</f>
        <v/>
      </c>
      <c r="M52" s="29" t="str">
        <f aca="false">IF(OR($I52="",N($H52)=0),"",IF(AND($I52&lt;=EOMONTH(DATE($C$5,2,1),0),$I52+$H52-1&gt;=DATE($C$5,2,1)),1,""))</f>
        <v/>
      </c>
      <c r="N52" s="29" t="str">
        <f aca="false">IF(OR($I52="",N($H52)=0),"",IF(AND($I52&lt;=EOMONTH(DATE($C$5,3,1),0),$I52+$H52-1&gt;=DATE($C$5,3,1)),1,""))</f>
        <v/>
      </c>
      <c r="O52" s="29" t="str">
        <f aca="false">IF(OR($I52="",N($H52)=0),"",IF(AND($I52&lt;=EOMONTH(DATE($C$5,4,1),0),$I52+$H52-1&gt;=DATE($C$5,4,1)),1,""))</f>
        <v/>
      </c>
      <c r="P52" s="29" t="str">
        <f aca="false">IF(OR($I52="",N($H52)=0),"",IF(AND($I52&lt;=EOMONTH(DATE($C$5,5,1),0),$I52+$H52-1&gt;=DATE($C$5,5,1)),1,""))</f>
        <v/>
      </c>
      <c r="Q52" s="29" t="str">
        <f aca="false">IF(OR($I52="",N($H52)=0),"",IF(AND($I52&lt;=EOMONTH(DATE($C$5,6,1),0),$I52+$H52-1&gt;=DATE($C$5,6,1)),1,""))</f>
        <v/>
      </c>
      <c r="R52" s="29" t="str">
        <f aca="false">IF(OR($I52="",N($H52)=0),"",IF(AND($I52&lt;=EOMONTH(DATE($C$5,7,1),0),$I52+$H52-1&gt;=DATE($C$5,7,1)),1,""))</f>
        <v/>
      </c>
      <c r="S52" s="29" t="str">
        <f aca="false">IF(OR($I52="",N($H52)=0),"",IF(AND($I52&lt;=EOMONTH(DATE($C$5,8,1),0),$I52+$H52-1&gt;=DATE($C$5,8,1)),1,""))</f>
        <v/>
      </c>
      <c r="T52" s="29" t="str">
        <f aca="false">IF(OR($I52="",N($H52)=0),"",IF(AND($I52&lt;=EOMONTH(DATE($C$5,9,1),0),$I52+$H52-1&gt;=DATE($C$5,9,1)),1,""))</f>
        <v/>
      </c>
      <c r="U52" s="29" t="str">
        <f aca="false">IF(OR($I52="",N($H52)=0),"",IF(AND($I52&lt;=EOMONTH(DATE($C$5,10,1),0),$I52+$H52-1&gt;=DATE($C$5,10,1)),1,""))</f>
        <v/>
      </c>
      <c r="V52" s="29" t="str">
        <f aca="false">IF(OR($I52="",N($H52)=0),"",IF(AND($I52&lt;=EOMONTH(DATE($C$5,11,1),0),$I52+$H52-1&gt;=DATE($C$5,11,1)),1,""))</f>
        <v/>
      </c>
      <c r="W52" s="29" t="str">
        <f aca="false">IF(OR($I52="",N($H52)=0),"",IF(AND($I52&lt;=EOMONTH(DATE($C$5,12,1),0),$I52+$H52-1&gt;=DATE($C$5,12,1)),1,""))</f>
        <v/>
      </c>
    </row>
    <row r="53" customFormat="false" ht="15" hidden="false" customHeight="false" outlineLevel="0" collapsed="false">
      <c r="B53" s="22"/>
      <c r="C53" s="22"/>
      <c r="D53" s="23"/>
      <c r="E53" s="24"/>
      <c r="F53" s="23"/>
      <c r="G53" s="25" t="str">
        <f aca="false">IF(F53="","",EDATE(F53,24)-1)</f>
        <v/>
      </c>
      <c r="H53" s="26"/>
      <c r="I53" s="23"/>
      <c r="J53" s="27" t="str">
        <f aca="false">IF(OR(I53="",E53=""),"",E53/30*N(H53)*4/3)</f>
        <v/>
      </c>
      <c r="K53" s="28" t="str">
        <f aca="true">IF(B53="","",IF(OR(F53="",TODAY()&lt;EDATE(F53,12)),"Período aquisitivo",IF(I53&lt;&gt;"",IF(TODAY()&lt;I53,IF(I53&gt;G53,"Vencida!","Agendada"),IF(TODAY()&lt;=(I53+N(H53)-1),"Em férias","Gozada")),IF(TODAY()&gt;G53,"Vencida!",IF(G53-TODAY()&lt;=90,"Programar","No prazo")))))</f>
        <v/>
      </c>
      <c r="L53" s="29" t="str">
        <f aca="false">IF(OR($I53="",N($H53)=0),"",IF(AND($I53&lt;=EOMONTH(DATE($C$5,1,1),0),$I53+$H53-1&gt;=DATE($C$5,1,1)),1,""))</f>
        <v/>
      </c>
      <c r="M53" s="29" t="str">
        <f aca="false">IF(OR($I53="",N($H53)=0),"",IF(AND($I53&lt;=EOMONTH(DATE($C$5,2,1),0),$I53+$H53-1&gt;=DATE($C$5,2,1)),1,""))</f>
        <v/>
      </c>
      <c r="N53" s="29" t="str">
        <f aca="false">IF(OR($I53="",N($H53)=0),"",IF(AND($I53&lt;=EOMONTH(DATE($C$5,3,1),0),$I53+$H53-1&gt;=DATE($C$5,3,1)),1,""))</f>
        <v/>
      </c>
      <c r="O53" s="29" t="str">
        <f aca="false">IF(OR($I53="",N($H53)=0),"",IF(AND($I53&lt;=EOMONTH(DATE($C$5,4,1),0),$I53+$H53-1&gt;=DATE($C$5,4,1)),1,""))</f>
        <v/>
      </c>
      <c r="P53" s="29" t="str">
        <f aca="false">IF(OR($I53="",N($H53)=0),"",IF(AND($I53&lt;=EOMONTH(DATE($C$5,5,1),0),$I53+$H53-1&gt;=DATE($C$5,5,1)),1,""))</f>
        <v/>
      </c>
      <c r="Q53" s="29" t="str">
        <f aca="false">IF(OR($I53="",N($H53)=0),"",IF(AND($I53&lt;=EOMONTH(DATE($C$5,6,1),0),$I53+$H53-1&gt;=DATE($C$5,6,1)),1,""))</f>
        <v/>
      </c>
      <c r="R53" s="29" t="str">
        <f aca="false">IF(OR($I53="",N($H53)=0),"",IF(AND($I53&lt;=EOMONTH(DATE($C$5,7,1),0),$I53+$H53-1&gt;=DATE($C$5,7,1)),1,""))</f>
        <v/>
      </c>
      <c r="S53" s="29" t="str">
        <f aca="false">IF(OR($I53="",N($H53)=0),"",IF(AND($I53&lt;=EOMONTH(DATE($C$5,8,1),0),$I53+$H53-1&gt;=DATE($C$5,8,1)),1,""))</f>
        <v/>
      </c>
      <c r="T53" s="29" t="str">
        <f aca="false">IF(OR($I53="",N($H53)=0),"",IF(AND($I53&lt;=EOMONTH(DATE($C$5,9,1),0),$I53+$H53-1&gt;=DATE($C$5,9,1)),1,""))</f>
        <v/>
      </c>
      <c r="U53" s="29" t="str">
        <f aca="false">IF(OR($I53="",N($H53)=0),"",IF(AND($I53&lt;=EOMONTH(DATE($C$5,10,1),0),$I53+$H53-1&gt;=DATE($C$5,10,1)),1,""))</f>
        <v/>
      </c>
      <c r="V53" s="29" t="str">
        <f aca="false">IF(OR($I53="",N($H53)=0),"",IF(AND($I53&lt;=EOMONTH(DATE($C$5,11,1),0),$I53+$H53-1&gt;=DATE($C$5,11,1)),1,""))</f>
        <v/>
      </c>
      <c r="W53" s="29" t="str">
        <f aca="false">IF(OR($I53="",N($H53)=0),"",IF(AND($I53&lt;=EOMONTH(DATE($C$5,12,1),0),$I53+$H53-1&gt;=DATE($C$5,12,1)),1,""))</f>
        <v/>
      </c>
    </row>
    <row r="54" customFormat="false" ht="15" hidden="false" customHeight="false" outlineLevel="0" collapsed="false">
      <c r="B54" s="30"/>
      <c r="C54" s="30"/>
      <c r="D54" s="31"/>
      <c r="E54" s="32"/>
      <c r="F54" s="31"/>
      <c r="G54" s="25" t="str">
        <f aca="false">IF(F54="","",EDATE(F54,24)-1)</f>
        <v/>
      </c>
      <c r="H54" s="33"/>
      <c r="I54" s="31"/>
      <c r="J54" s="27" t="str">
        <f aca="false">IF(OR(I54="",E54=""),"",E54/30*N(H54)*4/3)</f>
        <v/>
      </c>
      <c r="K54" s="28" t="str">
        <f aca="true">IF(B54="","",IF(OR(F54="",TODAY()&lt;EDATE(F54,12)),"Período aquisitivo",IF(I54&lt;&gt;"",IF(TODAY()&lt;I54,IF(I54&gt;G54,"Vencida!","Agendada"),IF(TODAY()&lt;=(I54+N(H54)-1),"Em férias","Gozada")),IF(TODAY()&gt;G54,"Vencida!",IF(G54-TODAY()&lt;=90,"Programar","No prazo")))))</f>
        <v/>
      </c>
      <c r="L54" s="29" t="str">
        <f aca="false">IF(OR($I54="",N($H54)=0),"",IF(AND($I54&lt;=EOMONTH(DATE($C$5,1,1),0),$I54+$H54-1&gt;=DATE($C$5,1,1)),1,""))</f>
        <v/>
      </c>
      <c r="M54" s="29" t="str">
        <f aca="false">IF(OR($I54="",N($H54)=0),"",IF(AND($I54&lt;=EOMONTH(DATE($C$5,2,1),0),$I54+$H54-1&gt;=DATE($C$5,2,1)),1,""))</f>
        <v/>
      </c>
      <c r="N54" s="29" t="str">
        <f aca="false">IF(OR($I54="",N($H54)=0),"",IF(AND($I54&lt;=EOMONTH(DATE($C$5,3,1),0),$I54+$H54-1&gt;=DATE($C$5,3,1)),1,""))</f>
        <v/>
      </c>
      <c r="O54" s="29" t="str">
        <f aca="false">IF(OR($I54="",N($H54)=0),"",IF(AND($I54&lt;=EOMONTH(DATE($C$5,4,1),0),$I54+$H54-1&gt;=DATE($C$5,4,1)),1,""))</f>
        <v/>
      </c>
      <c r="P54" s="29" t="str">
        <f aca="false">IF(OR($I54="",N($H54)=0),"",IF(AND($I54&lt;=EOMONTH(DATE($C$5,5,1),0),$I54+$H54-1&gt;=DATE($C$5,5,1)),1,""))</f>
        <v/>
      </c>
      <c r="Q54" s="29" t="str">
        <f aca="false">IF(OR($I54="",N($H54)=0),"",IF(AND($I54&lt;=EOMONTH(DATE($C$5,6,1),0),$I54+$H54-1&gt;=DATE($C$5,6,1)),1,""))</f>
        <v/>
      </c>
      <c r="R54" s="29" t="str">
        <f aca="false">IF(OR($I54="",N($H54)=0),"",IF(AND($I54&lt;=EOMONTH(DATE($C$5,7,1),0),$I54+$H54-1&gt;=DATE($C$5,7,1)),1,""))</f>
        <v/>
      </c>
      <c r="S54" s="29" t="str">
        <f aca="false">IF(OR($I54="",N($H54)=0),"",IF(AND($I54&lt;=EOMONTH(DATE($C$5,8,1),0),$I54+$H54-1&gt;=DATE($C$5,8,1)),1,""))</f>
        <v/>
      </c>
      <c r="T54" s="29" t="str">
        <f aca="false">IF(OR($I54="",N($H54)=0),"",IF(AND($I54&lt;=EOMONTH(DATE($C$5,9,1),0),$I54+$H54-1&gt;=DATE($C$5,9,1)),1,""))</f>
        <v/>
      </c>
      <c r="U54" s="29" t="str">
        <f aca="false">IF(OR($I54="",N($H54)=0),"",IF(AND($I54&lt;=EOMONTH(DATE($C$5,10,1),0),$I54+$H54-1&gt;=DATE($C$5,10,1)),1,""))</f>
        <v/>
      </c>
      <c r="V54" s="29" t="str">
        <f aca="false">IF(OR($I54="",N($H54)=0),"",IF(AND($I54&lt;=EOMONTH(DATE($C$5,11,1),0),$I54+$H54-1&gt;=DATE($C$5,11,1)),1,""))</f>
        <v/>
      </c>
      <c r="W54" s="29" t="str">
        <f aca="false">IF(OR($I54="",N($H54)=0),"",IF(AND($I54&lt;=EOMONTH(DATE($C$5,12,1),0),$I54+$H54-1&gt;=DATE($C$5,12,1)),1,""))</f>
        <v/>
      </c>
    </row>
    <row r="55" customFormat="false" ht="15" hidden="false" customHeight="false" outlineLevel="0" collapsed="false">
      <c r="B55" s="22"/>
      <c r="C55" s="22"/>
      <c r="D55" s="23"/>
      <c r="E55" s="24"/>
      <c r="F55" s="23"/>
      <c r="G55" s="25" t="str">
        <f aca="false">IF(F55="","",EDATE(F55,24)-1)</f>
        <v/>
      </c>
      <c r="H55" s="26"/>
      <c r="I55" s="23"/>
      <c r="J55" s="27" t="str">
        <f aca="false">IF(OR(I55="",E55=""),"",E55/30*N(H55)*4/3)</f>
        <v/>
      </c>
      <c r="K55" s="28" t="str">
        <f aca="true">IF(B55="","",IF(OR(F55="",TODAY()&lt;EDATE(F55,12)),"Período aquisitivo",IF(I55&lt;&gt;"",IF(TODAY()&lt;I55,IF(I55&gt;G55,"Vencida!","Agendada"),IF(TODAY()&lt;=(I55+N(H55)-1),"Em férias","Gozada")),IF(TODAY()&gt;G55,"Vencida!",IF(G55-TODAY()&lt;=90,"Programar","No prazo")))))</f>
        <v/>
      </c>
      <c r="L55" s="29" t="str">
        <f aca="false">IF(OR($I55="",N($H55)=0),"",IF(AND($I55&lt;=EOMONTH(DATE($C$5,1,1),0),$I55+$H55-1&gt;=DATE($C$5,1,1)),1,""))</f>
        <v/>
      </c>
      <c r="M55" s="29" t="str">
        <f aca="false">IF(OR($I55="",N($H55)=0),"",IF(AND($I55&lt;=EOMONTH(DATE($C$5,2,1),0),$I55+$H55-1&gt;=DATE($C$5,2,1)),1,""))</f>
        <v/>
      </c>
      <c r="N55" s="29" t="str">
        <f aca="false">IF(OR($I55="",N($H55)=0),"",IF(AND($I55&lt;=EOMONTH(DATE($C$5,3,1),0),$I55+$H55-1&gt;=DATE($C$5,3,1)),1,""))</f>
        <v/>
      </c>
      <c r="O55" s="29" t="str">
        <f aca="false">IF(OR($I55="",N($H55)=0),"",IF(AND($I55&lt;=EOMONTH(DATE($C$5,4,1),0),$I55+$H55-1&gt;=DATE($C$5,4,1)),1,""))</f>
        <v/>
      </c>
      <c r="P55" s="29" t="str">
        <f aca="false">IF(OR($I55="",N($H55)=0),"",IF(AND($I55&lt;=EOMONTH(DATE($C$5,5,1),0),$I55+$H55-1&gt;=DATE($C$5,5,1)),1,""))</f>
        <v/>
      </c>
      <c r="Q55" s="29" t="str">
        <f aca="false">IF(OR($I55="",N($H55)=0),"",IF(AND($I55&lt;=EOMONTH(DATE($C$5,6,1),0),$I55+$H55-1&gt;=DATE($C$5,6,1)),1,""))</f>
        <v/>
      </c>
      <c r="R55" s="29" t="str">
        <f aca="false">IF(OR($I55="",N($H55)=0),"",IF(AND($I55&lt;=EOMONTH(DATE($C$5,7,1),0),$I55+$H55-1&gt;=DATE($C$5,7,1)),1,""))</f>
        <v/>
      </c>
      <c r="S55" s="29" t="str">
        <f aca="false">IF(OR($I55="",N($H55)=0),"",IF(AND($I55&lt;=EOMONTH(DATE($C$5,8,1),0),$I55+$H55-1&gt;=DATE($C$5,8,1)),1,""))</f>
        <v/>
      </c>
      <c r="T55" s="29" t="str">
        <f aca="false">IF(OR($I55="",N($H55)=0),"",IF(AND($I55&lt;=EOMONTH(DATE($C$5,9,1),0),$I55+$H55-1&gt;=DATE($C$5,9,1)),1,""))</f>
        <v/>
      </c>
      <c r="U55" s="29" t="str">
        <f aca="false">IF(OR($I55="",N($H55)=0),"",IF(AND($I55&lt;=EOMONTH(DATE($C$5,10,1),0),$I55+$H55-1&gt;=DATE($C$5,10,1)),1,""))</f>
        <v/>
      </c>
      <c r="V55" s="29" t="str">
        <f aca="false">IF(OR($I55="",N($H55)=0),"",IF(AND($I55&lt;=EOMONTH(DATE($C$5,11,1),0),$I55+$H55-1&gt;=DATE($C$5,11,1)),1,""))</f>
        <v/>
      </c>
      <c r="W55" s="29" t="str">
        <f aca="false">IF(OR($I55="",N($H55)=0),"",IF(AND($I55&lt;=EOMONTH(DATE($C$5,12,1),0),$I55+$H55-1&gt;=DATE($C$5,12,1)),1,""))</f>
        <v/>
      </c>
    </row>
    <row r="56" customFormat="false" ht="15" hidden="false" customHeight="false" outlineLevel="0" collapsed="false">
      <c r="B56" s="30"/>
      <c r="C56" s="30"/>
      <c r="D56" s="31"/>
      <c r="E56" s="32"/>
      <c r="F56" s="31"/>
      <c r="G56" s="25" t="str">
        <f aca="false">IF(F56="","",EDATE(F56,24)-1)</f>
        <v/>
      </c>
      <c r="H56" s="33"/>
      <c r="I56" s="31"/>
      <c r="J56" s="27" t="str">
        <f aca="false">IF(OR(I56="",E56=""),"",E56/30*N(H56)*4/3)</f>
        <v/>
      </c>
      <c r="K56" s="28" t="str">
        <f aca="true">IF(B56="","",IF(OR(F56="",TODAY()&lt;EDATE(F56,12)),"Período aquisitivo",IF(I56&lt;&gt;"",IF(TODAY()&lt;I56,IF(I56&gt;G56,"Vencida!","Agendada"),IF(TODAY()&lt;=(I56+N(H56)-1),"Em férias","Gozada")),IF(TODAY()&gt;G56,"Vencida!",IF(G56-TODAY()&lt;=90,"Programar","No prazo")))))</f>
        <v/>
      </c>
      <c r="L56" s="29" t="str">
        <f aca="false">IF(OR($I56="",N($H56)=0),"",IF(AND($I56&lt;=EOMONTH(DATE($C$5,1,1),0),$I56+$H56-1&gt;=DATE($C$5,1,1)),1,""))</f>
        <v/>
      </c>
      <c r="M56" s="29" t="str">
        <f aca="false">IF(OR($I56="",N($H56)=0),"",IF(AND($I56&lt;=EOMONTH(DATE($C$5,2,1),0),$I56+$H56-1&gt;=DATE($C$5,2,1)),1,""))</f>
        <v/>
      </c>
      <c r="N56" s="29" t="str">
        <f aca="false">IF(OR($I56="",N($H56)=0),"",IF(AND($I56&lt;=EOMONTH(DATE($C$5,3,1),0),$I56+$H56-1&gt;=DATE($C$5,3,1)),1,""))</f>
        <v/>
      </c>
      <c r="O56" s="29" t="str">
        <f aca="false">IF(OR($I56="",N($H56)=0),"",IF(AND($I56&lt;=EOMONTH(DATE($C$5,4,1),0),$I56+$H56-1&gt;=DATE($C$5,4,1)),1,""))</f>
        <v/>
      </c>
      <c r="P56" s="29" t="str">
        <f aca="false">IF(OR($I56="",N($H56)=0),"",IF(AND($I56&lt;=EOMONTH(DATE($C$5,5,1),0),$I56+$H56-1&gt;=DATE($C$5,5,1)),1,""))</f>
        <v/>
      </c>
      <c r="Q56" s="29" t="str">
        <f aca="false">IF(OR($I56="",N($H56)=0),"",IF(AND($I56&lt;=EOMONTH(DATE($C$5,6,1),0),$I56+$H56-1&gt;=DATE($C$5,6,1)),1,""))</f>
        <v/>
      </c>
      <c r="R56" s="29" t="str">
        <f aca="false">IF(OR($I56="",N($H56)=0),"",IF(AND($I56&lt;=EOMONTH(DATE($C$5,7,1),0),$I56+$H56-1&gt;=DATE($C$5,7,1)),1,""))</f>
        <v/>
      </c>
      <c r="S56" s="29" t="str">
        <f aca="false">IF(OR($I56="",N($H56)=0),"",IF(AND($I56&lt;=EOMONTH(DATE($C$5,8,1),0),$I56+$H56-1&gt;=DATE($C$5,8,1)),1,""))</f>
        <v/>
      </c>
      <c r="T56" s="29" t="str">
        <f aca="false">IF(OR($I56="",N($H56)=0),"",IF(AND($I56&lt;=EOMONTH(DATE($C$5,9,1),0),$I56+$H56-1&gt;=DATE($C$5,9,1)),1,""))</f>
        <v/>
      </c>
      <c r="U56" s="29" t="str">
        <f aca="false">IF(OR($I56="",N($H56)=0),"",IF(AND($I56&lt;=EOMONTH(DATE($C$5,10,1),0),$I56+$H56-1&gt;=DATE($C$5,10,1)),1,""))</f>
        <v/>
      </c>
      <c r="V56" s="29" t="str">
        <f aca="false">IF(OR($I56="",N($H56)=0),"",IF(AND($I56&lt;=EOMONTH(DATE($C$5,11,1),0),$I56+$H56-1&gt;=DATE($C$5,11,1)),1,""))</f>
        <v/>
      </c>
      <c r="W56" s="29" t="str">
        <f aca="false">IF(OR($I56="",N($H56)=0),"",IF(AND($I56&lt;=EOMONTH(DATE($C$5,12,1),0),$I56+$H56-1&gt;=DATE($C$5,12,1)),1,""))</f>
        <v/>
      </c>
    </row>
    <row r="57" customFormat="false" ht="15" hidden="false" customHeight="false" outlineLevel="0" collapsed="false">
      <c r="B57" s="22"/>
      <c r="C57" s="22"/>
      <c r="D57" s="23"/>
      <c r="E57" s="24"/>
      <c r="F57" s="23"/>
      <c r="G57" s="25" t="str">
        <f aca="false">IF(F57="","",EDATE(F57,24)-1)</f>
        <v/>
      </c>
      <c r="H57" s="26"/>
      <c r="I57" s="23"/>
      <c r="J57" s="27" t="str">
        <f aca="false">IF(OR(I57="",E57=""),"",E57/30*N(H57)*4/3)</f>
        <v/>
      </c>
      <c r="K57" s="28" t="str">
        <f aca="true">IF(B57="","",IF(OR(F57="",TODAY()&lt;EDATE(F57,12)),"Período aquisitivo",IF(I57&lt;&gt;"",IF(TODAY()&lt;I57,IF(I57&gt;G57,"Vencida!","Agendada"),IF(TODAY()&lt;=(I57+N(H57)-1),"Em férias","Gozada")),IF(TODAY()&gt;G57,"Vencida!",IF(G57-TODAY()&lt;=90,"Programar","No prazo")))))</f>
        <v/>
      </c>
      <c r="L57" s="29" t="str">
        <f aca="false">IF(OR($I57="",N($H57)=0),"",IF(AND($I57&lt;=EOMONTH(DATE($C$5,1,1),0),$I57+$H57-1&gt;=DATE($C$5,1,1)),1,""))</f>
        <v/>
      </c>
      <c r="M57" s="29" t="str">
        <f aca="false">IF(OR($I57="",N($H57)=0),"",IF(AND($I57&lt;=EOMONTH(DATE($C$5,2,1),0),$I57+$H57-1&gt;=DATE($C$5,2,1)),1,""))</f>
        <v/>
      </c>
      <c r="N57" s="29" t="str">
        <f aca="false">IF(OR($I57="",N($H57)=0),"",IF(AND($I57&lt;=EOMONTH(DATE($C$5,3,1),0),$I57+$H57-1&gt;=DATE($C$5,3,1)),1,""))</f>
        <v/>
      </c>
      <c r="O57" s="29" t="str">
        <f aca="false">IF(OR($I57="",N($H57)=0),"",IF(AND($I57&lt;=EOMONTH(DATE($C$5,4,1),0),$I57+$H57-1&gt;=DATE($C$5,4,1)),1,""))</f>
        <v/>
      </c>
      <c r="P57" s="29" t="str">
        <f aca="false">IF(OR($I57="",N($H57)=0),"",IF(AND($I57&lt;=EOMONTH(DATE($C$5,5,1),0),$I57+$H57-1&gt;=DATE($C$5,5,1)),1,""))</f>
        <v/>
      </c>
      <c r="Q57" s="29" t="str">
        <f aca="false">IF(OR($I57="",N($H57)=0),"",IF(AND($I57&lt;=EOMONTH(DATE($C$5,6,1),0),$I57+$H57-1&gt;=DATE($C$5,6,1)),1,""))</f>
        <v/>
      </c>
      <c r="R57" s="29" t="str">
        <f aca="false">IF(OR($I57="",N($H57)=0),"",IF(AND($I57&lt;=EOMONTH(DATE($C$5,7,1),0),$I57+$H57-1&gt;=DATE($C$5,7,1)),1,""))</f>
        <v/>
      </c>
      <c r="S57" s="29" t="str">
        <f aca="false">IF(OR($I57="",N($H57)=0),"",IF(AND($I57&lt;=EOMONTH(DATE($C$5,8,1),0),$I57+$H57-1&gt;=DATE($C$5,8,1)),1,""))</f>
        <v/>
      </c>
      <c r="T57" s="29" t="str">
        <f aca="false">IF(OR($I57="",N($H57)=0),"",IF(AND($I57&lt;=EOMONTH(DATE($C$5,9,1),0),$I57+$H57-1&gt;=DATE($C$5,9,1)),1,""))</f>
        <v/>
      </c>
      <c r="U57" s="29" t="str">
        <f aca="false">IF(OR($I57="",N($H57)=0),"",IF(AND($I57&lt;=EOMONTH(DATE($C$5,10,1),0),$I57+$H57-1&gt;=DATE($C$5,10,1)),1,""))</f>
        <v/>
      </c>
      <c r="V57" s="29" t="str">
        <f aca="false">IF(OR($I57="",N($H57)=0),"",IF(AND($I57&lt;=EOMONTH(DATE($C$5,11,1),0),$I57+$H57-1&gt;=DATE($C$5,11,1)),1,""))</f>
        <v/>
      </c>
      <c r="W57" s="29" t="str">
        <f aca="false">IF(OR($I57="",N($H57)=0),"",IF(AND($I57&lt;=EOMONTH(DATE($C$5,12,1),0),$I57+$H57-1&gt;=DATE($C$5,12,1)),1,""))</f>
        <v/>
      </c>
    </row>
    <row r="58" customFormat="false" ht="15" hidden="false" customHeight="false" outlineLevel="0" collapsed="false">
      <c r="B58" s="30"/>
      <c r="C58" s="30"/>
      <c r="D58" s="31"/>
      <c r="E58" s="32"/>
      <c r="F58" s="31"/>
      <c r="G58" s="25" t="str">
        <f aca="false">IF(F58="","",EDATE(F58,24)-1)</f>
        <v/>
      </c>
      <c r="H58" s="33"/>
      <c r="I58" s="31"/>
      <c r="J58" s="27" t="str">
        <f aca="false">IF(OR(I58="",E58=""),"",E58/30*N(H58)*4/3)</f>
        <v/>
      </c>
      <c r="K58" s="28" t="str">
        <f aca="true">IF(B58="","",IF(OR(F58="",TODAY()&lt;EDATE(F58,12)),"Período aquisitivo",IF(I58&lt;&gt;"",IF(TODAY()&lt;I58,IF(I58&gt;G58,"Vencida!","Agendada"),IF(TODAY()&lt;=(I58+N(H58)-1),"Em férias","Gozada")),IF(TODAY()&gt;G58,"Vencida!",IF(G58-TODAY()&lt;=90,"Programar","No prazo")))))</f>
        <v/>
      </c>
      <c r="L58" s="29" t="str">
        <f aca="false">IF(OR($I58="",N($H58)=0),"",IF(AND($I58&lt;=EOMONTH(DATE($C$5,1,1),0),$I58+$H58-1&gt;=DATE($C$5,1,1)),1,""))</f>
        <v/>
      </c>
      <c r="M58" s="29" t="str">
        <f aca="false">IF(OR($I58="",N($H58)=0),"",IF(AND($I58&lt;=EOMONTH(DATE($C$5,2,1),0),$I58+$H58-1&gt;=DATE($C$5,2,1)),1,""))</f>
        <v/>
      </c>
      <c r="N58" s="29" t="str">
        <f aca="false">IF(OR($I58="",N($H58)=0),"",IF(AND($I58&lt;=EOMONTH(DATE($C$5,3,1),0),$I58+$H58-1&gt;=DATE($C$5,3,1)),1,""))</f>
        <v/>
      </c>
      <c r="O58" s="29" t="str">
        <f aca="false">IF(OR($I58="",N($H58)=0),"",IF(AND($I58&lt;=EOMONTH(DATE($C$5,4,1),0),$I58+$H58-1&gt;=DATE($C$5,4,1)),1,""))</f>
        <v/>
      </c>
      <c r="P58" s="29" t="str">
        <f aca="false">IF(OR($I58="",N($H58)=0),"",IF(AND($I58&lt;=EOMONTH(DATE($C$5,5,1),0),$I58+$H58-1&gt;=DATE($C$5,5,1)),1,""))</f>
        <v/>
      </c>
      <c r="Q58" s="29" t="str">
        <f aca="false">IF(OR($I58="",N($H58)=0),"",IF(AND($I58&lt;=EOMONTH(DATE($C$5,6,1),0),$I58+$H58-1&gt;=DATE($C$5,6,1)),1,""))</f>
        <v/>
      </c>
      <c r="R58" s="29" t="str">
        <f aca="false">IF(OR($I58="",N($H58)=0),"",IF(AND($I58&lt;=EOMONTH(DATE($C$5,7,1),0),$I58+$H58-1&gt;=DATE($C$5,7,1)),1,""))</f>
        <v/>
      </c>
      <c r="S58" s="29" t="str">
        <f aca="false">IF(OR($I58="",N($H58)=0),"",IF(AND($I58&lt;=EOMONTH(DATE($C$5,8,1),0),$I58+$H58-1&gt;=DATE($C$5,8,1)),1,""))</f>
        <v/>
      </c>
      <c r="T58" s="29" t="str">
        <f aca="false">IF(OR($I58="",N($H58)=0),"",IF(AND($I58&lt;=EOMONTH(DATE($C$5,9,1),0),$I58+$H58-1&gt;=DATE($C$5,9,1)),1,""))</f>
        <v/>
      </c>
      <c r="U58" s="29" t="str">
        <f aca="false">IF(OR($I58="",N($H58)=0),"",IF(AND($I58&lt;=EOMONTH(DATE($C$5,10,1),0),$I58+$H58-1&gt;=DATE($C$5,10,1)),1,""))</f>
        <v/>
      </c>
      <c r="V58" s="29" t="str">
        <f aca="false">IF(OR($I58="",N($H58)=0),"",IF(AND($I58&lt;=EOMONTH(DATE($C$5,11,1),0),$I58+$H58-1&gt;=DATE($C$5,11,1)),1,""))</f>
        <v/>
      </c>
      <c r="W58" s="29" t="str">
        <f aca="false">IF(OR($I58="",N($H58)=0),"",IF(AND($I58&lt;=EOMONTH(DATE($C$5,12,1),0),$I58+$H58-1&gt;=DATE($C$5,12,1)),1,""))</f>
        <v/>
      </c>
    </row>
    <row r="59" customFormat="false" ht="15" hidden="false" customHeight="false" outlineLevel="0" collapsed="false">
      <c r="B59" s="22"/>
      <c r="C59" s="22"/>
      <c r="D59" s="23"/>
      <c r="E59" s="24"/>
      <c r="F59" s="23"/>
      <c r="G59" s="25" t="str">
        <f aca="false">IF(F59="","",EDATE(F59,24)-1)</f>
        <v/>
      </c>
      <c r="H59" s="26"/>
      <c r="I59" s="23"/>
      <c r="J59" s="27" t="str">
        <f aca="false">IF(OR(I59="",E59=""),"",E59/30*N(H59)*4/3)</f>
        <v/>
      </c>
      <c r="K59" s="28" t="str">
        <f aca="true">IF(B59="","",IF(OR(F59="",TODAY()&lt;EDATE(F59,12)),"Período aquisitivo",IF(I59&lt;&gt;"",IF(TODAY()&lt;I59,IF(I59&gt;G59,"Vencida!","Agendada"),IF(TODAY()&lt;=(I59+N(H59)-1),"Em férias","Gozada")),IF(TODAY()&gt;G59,"Vencida!",IF(G59-TODAY()&lt;=90,"Programar","No prazo")))))</f>
        <v/>
      </c>
      <c r="L59" s="29" t="str">
        <f aca="false">IF(OR($I59="",N($H59)=0),"",IF(AND($I59&lt;=EOMONTH(DATE($C$5,1,1),0),$I59+$H59-1&gt;=DATE($C$5,1,1)),1,""))</f>
        <v/>
      </c>
      <c r="M59" s="29" t="str">
        <f aca="false">IF(OR($I59="",N($H59)=0),"",IF(AND($I59&lt;=EOMONTH(DATE($C$5,2,1),0),$I59+$H59-1&gt;=DATE($C$5,2,1)),1,""))</f>
        <v/>
      </c>
      <c r="N59" s="29" t="str">
        <f aca="false">IF(OR($I59="",N($H59)=0),"",IF(AND($I59&lt;=EOMONTH(DATE($C$5,3,1),0),$I59+$H59-1&gt;=DATE($C$5,3,1)),1,""))</f>
        <v/>
      </c>
      <c r="O59" s="29" t="str">
        <f aca="false">IF(OR($I59="",N($H59)=0),"",IF(AND($I59&lt;=EOMONTH(DATE($C$5,4,1),0),$I59+$H59-1&gt;=DATE($C$5,4,1)),1,""))</f>
        <v/>
      </c>
      <c r="P59" s="29" t="str">
        <f aca="false">IF(OR($I59="",N($H59)=0),"",IF(AND($I59&lt;=EOMONTH(DATE($C$5,5,1),0),$I59+$H59-1&gt;=DATE($C$5,5,1)),1,""))</f>
        <v/>
      </c>
      <c r="Q59" s="29" t="str">
        <f aca="false">IF(OR($I59="",N($H59)=0),"",IF(AND($I59&lt;=EOMONTH(DATE($C$5,6,1),0),$I59+$H59-1&gt;=DATE($C$5,6,1)),1,""))</f>
        <v/>
      </c>
      <c r="R59" s="29" t="str">
        <f aca="false">IF(OR($I59="",N($H59)=0),"",IF(AND($I59&lt;=EOMONTH(DATE($C$5,7,1),0),$I59+$H59-1&gt;=DATE($C$5,7,1)),1,""))</f>
        <v/>
      </c>
      <c r="S59" s="29" t="str">
        <f aca="false">IF(OR($I59="",N($H59)=0),"",IF(AND($I59&lt;=EOMONTH(DATE($C$5,8,1),0),$I59+$H59-1&gt;=DATE($C$5,8,1)),1,""))</f>
        <v/>
      </c>
      <c r="T59" s="29" t="str">
        <f aca="false">IF(OR($I59="",N($H59)=0),"",IF(AND($I59&lt;=EOMONTH(DATE($C$5,9,1),0),$I59+$H59-1&gt;=DATE($C$5,9,1)),1,""))</f>
        <v/>
      </c>
      <c r="U59" s="29" t="str">
        <f aca="false">IF(OR($I59="",N($H59)=0),"",IF(AND($I59&lt;=EOMONTH(DATE($C$5,10,1),0),$I59+$H59-1&gt;=DATE($C$5,10,1)),1,""))</f>
        <v/>
      </c>
      <c r="V59" s="29" t="str">
        <f aca="false">IF(OR($I59="",N($H59)=0),"",IF(AND($I59&lt;=EOMONTH(DATE($C$5,11,1),0),$I59+$H59-1&gt;=DATE($C$5,11,1)),1,""))</f>
        <v/>
      </c>
      <c r="W59" s="29" t="str">
        <f aca="false">IF(OR($I59="",N($H59)=0),"",IF(AND($I59&lt;=EOMONTH(DATE($C$5,12,1),0),$I59+$H59-1&gt;=DATE($C$5,12,1)),1,""))</f>
        <v/>
      </c>
    </row>
    <row r="60" customFormat="false" ht="15" hidden="false" customHeight="false" outlineLevel="0" collapsed="false">
      <c r="B60" s="30"/>
      <c r="C60" s="30"/>
      <c r="D60" s="31"/>
      <c r="E60" s="32"/>
      <c r="F60" s="31"/>
      <c r="G60" s="25" t="str">
        <f aca="false">IF(F60="","",EDATE(F60,24)-1)</f>
        <v/>
      </c>
      <c r="H60" s="33"/>
      <c r="I60" s="31"/>
      <c r="J60" s="27" t="str">
        <f aca="false">IF(OR(I60="",E60=""),"",E60/30*N(H60)*4/3)</f>
        <v/>
      </c>
      <c r="K60" s="28" t="str">
        <f aca="true">IF(B60="","",IF(OR(F60="",TODAY()&lt;EDATE(F60,12)),"Período aquisitivo",IF(I60&lt;&gt;"",IF(TODAY()&lt;I60,IF(I60&gt;G60,"Vencida!","Agendada"),IF(TODAY()&lt;=(I60+N(H60)-1),"Em férias","Gozada")),IF(TODAY()&gt;G60,"Vencida!",IF(G60-TODAY()&lt;=90,"Programar","No prazo")))))</f>
        <v/>
      </c>
      <c r="L60" s="29" t="str">
        <f aca="false">IF(OR($I60="",N($H60)=0),"",IF(AND($I60&lt;=EOMONTH(DATE($C$5,1,1),0),$I60+$H60-1&gt;=DATE($C$5,1,1)),1,""))</f>
        <v/>
      </c>
      <c r="M60" s="29" t="str">
        <f aca="false">IF(OR($I60="",N($H60)=0),"",IF(AND($I60&lt;=EOMONTH(DATE($C$5,2,1),0),$I60+$H60-1&gt;=DATE($C$5,2,1)),1,""))</f>
        <v/>
      </c>
      <c r="N60" s="29" t="str">
        <f aca="false">IF(OR($I60="",N($H60)=0),"",IF(AND($I60&lt;=EOMONTH(DATE($C$5,3,1),0),$I60+$H60-1&gt;=DATE($C$5,3,1)),1,""))</f>
        <v/>
      </c>
      <c r="O60" s="29" t="str">
        <f aca="false">IF(OR($I60="",N($H60)=0),"",IF(AND($I60&lt;=EOMONTH(DATE($C$5,4,1),0),$I60+$H60-1&gt;=DATE($C$5,4,1)),1,""))</f>
        <v/>
      </c>
      <c r="P60" s="29" t="str">
        <f aca="false">IF(OR($I60="",N($H60)=0),"",IF(AND($I60&lt;=EOMONTH(DATE($C$5,5,1),0),$I60+$H60-1&gt;=DATE($C$5,5,1)),1,""))</f>
        <v/>
      </c>
      <c r="Q60" s="29" t="str">
        <f aca="false">IF(OR($I60="",N($H60)=0),"",IF(AND($I60&lt;=EOMONTH(DATE($C$5,6,1),0),$I60+$H60-1&gt;=DATE($C$5,6,1)),1,""))</f>
        <v/>
      </c>
      <c r="R60" s="29" t="str">
        <f aca="false">IF(OR($I60="",N($H60)=0),"",IF(AND($I60&lt;=EOMONTH(DATE($C$5,7,1),0),$I60+$H60-1&gt;=DATE($C$5,7,1)),1,""))</f>
        <v/>
      </c>
      <c r="S60" s="29" t="str">
        <f aca="false">IF(OR($I60="",N($H60)=0),"",IF(AND($I60&lt;=EOMONTH(DATE($C$5,8,1),0),$I60+$H60-1&gt;=DATE($C$5,8,1)),1,""))</f>
        <v/>
      </c>
      <c r="T60" s="29" t="str">
        <f aca="false">IF(OR($I60="",N($H60)=0),"",IF(AND($I60&lt;=EOMONTH(DATE($C$5,9,1),0),$I60+$H60-1&gt;=DATE($C$5,9,1)),1,""))</f>
        <v/>
      </c>
      <c r="U60" s="29" t="str">
        <f aca="false">IF(OR($I60="",N($H60)=0),"",IF(AND($I60&lt;=EOMONTH(DATE($C$5,10,1),0),$I60+$H60-1&gt;=DATE($C$5,10,1)),1,""))</f>
        <v/>
      </c>
      <c r="V60" s="29" t="str">
        <f aca="false">IF(OR($I60="",N($H60)=0),"",IF(AND($I60&lt;=EOMONTH(DATE($C$5,11,1),0),$I60+$H60-1&gt;=DATE($C$5,11,1)),1,""))</f>
        <v/>
      </c>
      <c r="W60" s="29" t="str">
        <f aca="false">IF(OR($I60="",N($H60)=0),"",IF(AND($I60&lt;=EOMONTH(DATE($C$5,12,1),0),$I60+$H60-1&gt;=DATE($C$5,12,1)),1,""))</f>
        <v/>
      </c>
    </row>
    <row r="61" customFormat="false" ht="15" hidden="false" customHeight="false" outlineLevel="0" collapsed="false">
      <c r="B61" s="22"/>
      <c r="C61" s="22"/>
      <c r="D61" s="23"/>
      <c r="E61" s="24"/>
      <c r="F61" s="23"/>
      <c r="G61" s="25" t="str">
        <f aca="false">IF(F61="","",EDATE(F61,24)-1)</f>
        <v/>
      </c>
      <c r="H61" s="26"/>
      <c r="I61" s="23"/>
      <c r="J61" s="27" t="str">
        <f aca="false">IF(OR(I61="",E61=""),"",E61/30*N(H61)*4/3)</f>
        <v/>
      </c>
      <c r="K61" s="28" t="str">
        <f aca="true">IF(B61="","",IF(OR(F61="",TODAY()&lt;EDATE(F61,12)),"Período aquisitivo",IF(I61&lt;&gt;"",IF(TODAY()&lt;I61,IF(I61&gt;G61,"Vencida!","Agendada"),IF(TODAY()&lt;=(I61+N(H61)-1),"Em férias","Gozada")),IF(TODAY()&gt;G61,"Vencida!",IF(G61-TODAY()&lt;=90,"Programar","No prazo")))))</f>
        <v/>
      </c>
      <c r="L61" s="29" t="str">
        <f aca="false">IF(OR($I61="",N($H61)=0),"",IF(AND($I61&lt;=EOMONTH(DATE($C$5,1,1),0),$I61+$H61-1&gt;=DATE($C$5,1,1)),1,""))</f>
        <v/>
      </c>
      <c r="M61" s="29" t="str">
        <f aca="false">IF(OR($I61="",N($H61)=0),"",IF(AND($I61&lt;=EOMONTH(DATE($C$5,2,1),0),$I61+$H61-1&gt;=DATE($C$5,2,1)),1,""))</f>
        <v/>
      </c>
      <c r="N61" s="29" t="str">
        <f aca="false">IF(OR($I61="",N($H61)=0),"",IF(AND($I61&lt;=EOMONTH(DATE($C$5,3,1),0),$I61+$H61-1&gt;=DATE($C$5,3,1)),1,""))</f>
        <v/>
      </c>
      <c r="O61" s="29" t="str">
        <f aca="false">IF(OR($I61="",N($H61)=0),"",IF(AND($I61&lt;=EOMONTH(DATE($C$5,4,1),0),$I61+$H61-1&gt;=DATE($C$5,4,1)),1,""))</f>
        <v/>
      </c>
      <c r="P61" s="29" t="str">
        <f aca="false">IF(OR($I61="",N($H61)=0),"",IF(AND($I61&lt;=EOMONTH(DATE($C$5,5,1),0),$I61+$H61-1&gt;=DATE($C$5,5,1)),1,""))</f>
        <v/>
      </c>
      <c r="Q61" s="29" t="str">
        <f aca="false">IF(OR($I61="",N($H61)=0),"",IF(AND($I61&lt;=EOMONTH(DATE($C$5,6,1),0),$I61+$H61-1&gt;=DATE($C$5,6,1)),1,""))</f>
        <v/>
      </c>
      <c r="R61" s="29" t="str">
        <f aca="false">IF(OR($I61="",N($H61)=0),"",IF(AND($I61&lt;=EOMONTH(DATE($C$5,7,1),0),$I61+$H61-1&gt;=DATE($C$5,7,1)),1,""))</f>
        <v/>
      </c>
      <c r="S61" s="29" t="str">
        <f aca="false">IF(OR($I61="",N($H61)=0),"",IF(AND($I61&lt;=EOMONTH(DATE($C$5,8,1),0),$I61+$H61-1&gt;=DATE($C$5,8,1)),1,""))</f>
        <v/>
      </c>
      <c r="T61" s="29" t="str">
        <f aca="false">IF(OR($I61="",N($H61)=0),"",IF(AND($I61&lt;=EOMONTH(DATE($C$5,9,1),0),$I61+$H61-1&gt;=DATE($C$5,9,1)),1,""))</f>
        <v/>
      </c>
      <c r="U61" s="29" t="str">
        <f aca="false">IF(OR($I61="",N($H61)=0),"",IF(AND($I61&lt;=EOMONTH(DATE($C$5,10,1),0),$I61+$H61-1&gt;=DATE($C$5,10,1)),1,""))</f>
        <v/>
      </c>
      <c r="V61" s="29" t="str">
        <f aca="false">IF(OR($I61="",N($H61)=0),"",IF(AND($I61&lt;=EOMONTH(DATE($C$5,11,1),0),$I61+$H61-1&gt;=DATE($C$5,11,1)),1,""))</f>
        <v/>
      </c>
      <c r="W61" s="29" t="str">
        <f aca="false">IF(OR($I61="",N($H61)=0),"",IF(AND($I61&lt;=EOMONTH(DATE($C$5,12,1),0),$I61+$H61-1&gt;=DATE($C$5,12,1)),1,""))</f>
        <v/>
      </c>
    </row>
    <row r="62" customFormat="false" ht="15" hidden="false" customHeight="false" outlineLevel="0" collapsed="false">
      <c r="B62" s="30"/>
      <c r="C62" s="30"/>
      <c r="D62" s="31"/>
      <c r="E62" s="32"/>
      <c r="F62" s="31"/>
      <c r="G62" s="25" t="str">
        <f aca="false">IF(F62="","",EDATE(F62,24)-1)</f>
        <v/>
      </c>
      <c r="H62" s="33"/>
      <c r="I62" s="31"/>
      <c r="J62" s="27" t="str">
        <f aca="false">IF(OR(I62="",E62=""),"",E62/30*N(H62)*4/3)</f>
        <v/>
      </c>
      <c r="K62" s="28" t="str">
        <f aca="true">IF(B62="","",IF(OR(F62="",TODAY()&lt;EDATE(F62,12)),"Período aquisitivo",IF(I62&lt;&gt;"",IF(TODAY()&lt;I62,IF(I62&gt;G62,"Vencida!","Agendada"),IF(TODAY()&lt;=(I62+N(H62)-1),"Em férias","Gozada")),IF(TODAY()&gt;G62,"Vencida!",IF(G62-TODAY()&lt;=90,"Programar","No prazo")))))</f>
        <v/>
      </c>
      <c r="L62" s="29" t="str">
        <f aca="false">IF(OR($I62="",N($H62)=0),"",IF(AND($I62&lt;=EOMONTH(DATE($C$5,1,1),0),$I62+$H62-1&gt;=DATE($C$5,1,1)),1,""))</f>
        <v/>
      </c>
      <c r="M62" s="29" t="str">
        <f aca="false">IF(OR($I62="",N($H62)=0),"",IF(AND($I62&lt;=EOMONTH(DATE($C$5,2,1),0),$I62+$H62-1&gt;=DATE($C$5,2,1)),1,""))</f>
        <v/>
      </c>
      <c r="N62" s="29" t="str">
        <f aca="false">IF(OR($I62="",N($H62)=0),"",IF(AND($I62&lt;=EOMONTH(DATE($C$5,3,1),0),$I62+$H62-1&gt;=DATE($C$5,3,1)),1,""))</f>
        <v/>
      </c>
      <c r="O62" s="29" t="str">
        <f aca="false">IF(OR($I62="",N($H62)=0),"",IF(AND($I62&lt;=EOMONTH(DATE($C$5,4,1),0),$I62+$H62-1&gt;=DATE($C$5,4,1)),1,""))</f>
        <v/>
      </c>
      <c r="P62" s="29" t="str">
        <f aca="false">IF(OR($I62="",N($H62)=0),"",IF(AND($I62&lt;=EOMONTH(DATE($C$5,5,1),0),$I62+$H62-1&gt;=DATE($C$5,5,1)),1,""))</f>
        <v/>
      </c>
      <c r="Q62" s="29" t="str">
        <f aca="false">IF(OR($I62="",N($H62)=0),"",IF(AND($I62&lt;=EOMONTH(DATE($C$5,6,1),0),$I62+$H62-1&gt;=DATE($C$5,6,1)),1,""))</f>
        <v/>
      </c>
      <c r="R62" s="29" t="str">
        <f aca="false">IF(OR($I62="",N($H62)=0),"",IF(AND($I62&lt;=EOMONTH(DATE($C$5,7,1),0),$I62+$H62-1&gt;=DATE($C$5,7,1)),1,""))</f>
        <v/>
      </c>
      <c r="S62" s="29" t="str">
        <f aca="false">IF(OR($I62="",N($H62)=0),"",IF(AND($I62&lt;=EOMONTH(DATE($C$5,8,1),0),$I62+$H62-1&gt;=DATE($C$5,8,1)),1,""))</f>
        <v/>
      </c>
      <c r="T62" s="29" t="str">
        <f aca="false">IF(OR($I62="",N($H62)=0),"",IF(AND($I62&lt;=EOMONTH(DATE($C$5,9,1),0),$I62+$H62-1&gt;=DATE($C$5,9,1)),1,""))</f>
        <v/>
      </c>
      <c r="U62" s="29" t="str">
        <f aca="false">IF(OR($I62="",N($H62)=0),"",IF(AND($I62&lt;=EOMONTH(DATE($C$5,10,1),0),$I62+$H62-1&gt;=DATE($C$5,10,1)),1,""))</f>
        <v/>
      </c>
      <c r="V62" s="29" t="str">
        <f aca="false">IF(OR($I62="",N($H62)=0),"",IF(AND($I62&lt;=EOMONTH(DATE($C$5,11,1),0),$I62+$H62-1&gt;=DATE($C$5,11,1)),1,""))</f>
        <v/>
      </c>
      <c r="W62" s="29" t="str">
        <f aca="false">IF(OR($I62="",N($H62)=0),"",IF(AND($I62&lt;=EOMONTH(DATE($C$5,12,1),0),$I62+$H62-1&gt;=DATE($C$5,12,1)),1,""))</f>
        <v/>
      </c>
    </row>
    <row r="64" customFormat="false" ht="15" hidden="false" customHeight="false" outlineLevel="0" collapsed="false">
      <c r="B64" s="6" t="s">
        <v>44</v>
      </c>
    </row>
  </sheetData>
  <mergeCells count="14">
    <mergeCell ref="B2:W2"/>
    <mergeCell ref="B3:W3"/>
    <mergeCell ref="C7:D7"/>
    <mergeCell ref="E7:F7"/>
    <mergeCell ref="G7:I7"/>
    <mergeCell ref="J7:K7"/>
    <mergeCell ref="L7:W7"/>
    <mergeCell ref="B8:B9"/>
    <mergeCell ref="C8:D9"/>
    <mergeCell ref="E8:F9"/>
    <mergeCell ref="G8:I9"/>
    <mergeCell ref="J8:K9"/>
    <mergeCell ref="L8:W9"/>
    <mergeCell ref="L11:W11"/>
  </mergeCells>
  <conditionalFormatting sqref="L13:W62">
    <cfRule type="cellIs" priority="2" operator="equal" aboveAverage="0" equalAverage="0" bottom="0" percent="0" rank="0" text="" dxfId="0">
      <formula>1</formula>
    </cfRule>
  </conditionalFormatting>
  <conditionalFormatting sqref="K13:K62">
    <cfRule type="expression" priority="3" aboveAverage="0" equalAverage="0" bottom="0" percent="0" rank="0" text="" dxfId="1">
      <formula>K13="Vencida!"</formula>
    </cfRule>
    <cfRule type="expression" priority="4" aboveAverage="0" equalAverage="0" bottom="0" percent="0" rank="0" text="" dxfId="2">
      <formula>K13="Programar"</formula>
    </cfRule>
    <cfRule type="expression" priority="5" aboveAverage="0" equalAverage="0" bottom="0" percent="0" rank="0" text="" dxfId="3">
      <formula>K13="Agendada"</formula>
    </cfRule>
    <cfRule type="expression" priority="6" aboveAverage="0" equalAverage="0" bottom="0" percent="0" rank="0" text="" dxfId="4">
      <formula>K13="Em férias"</formula>
    </cfRule>
    <cfRule type="expression" priority="7" aboveAverage="0" equalAverage="0" bottom="0" percent="0" rank="0" text="" dxfId="5">
      <formula>K13="Gozada"</formula>
    </cfRule>
    <cfRule type="expression" priority="8" aboveAverage="0" equalAverage="0" bottom="0" percent="0" rank="0" text="" dxfId="6">
      <formula>K13="No prazo"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H13:H62" type="list">
      <formula1>"30,20,15,14,10,5"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45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34" t="s">
        <v>46</v>
      </c>
    </row>
    <row r="6" customFormat="false" ht="19.5" hidden="false" customHeight="true" outlineLevel="0" collapsed="false">
      <c r="B6" s="35" t="n">
        <v>1</v>
      </c>
      <c r="C6" s="36" t="s">
        <v>47</v>
      </c>
    </row>
    <row r="7" customFormat="false" ht="30" hidden="false" customHeight="true" outlineLevel="0" collapsed="false">
      <c r="B7" s="35" t="n">
        <v>2</v>
      </c>
      <c r="C7" s="36" t="s">
        <v>48</v>
      </c>
    </row>
    <row r="8" customFormat="false" ht="19.5" hidden="false" customHeight="true" outlineLevel="0" collapsed="false">
      <c r="B8" s="35" t="n">
        <v>3</v>
      </c>
      <c r="C8" s="36" t="s">
        <v>49</v>
      </c>
    </row>
    <row r="9" customFormat="false" ht="30" hidden="false" customHeight="true" outlineLevel="0" collapsed="false">
      <c r="B9" s="35" t="n">
        <v>4</v>
      </c>
      <c r="C9" s="36" t="s">
        <v>50</v>
      </c>
    </row>
    <row r="10" customFormat="false" ht="19.5" hidden="false" customHeight="true" outlineLevel="0" collapsed="false">
      <c r="B10" s="35" t="n">
        <v>5</v>
      </c>
      <c r="C10" s="36" t="s">
        <v>51</v>
      </c>
    </row>
    <row r="12" customFormat="false" ht="15" hidden="false" customHeight="false" outlineLevel="0" collapsed="false">
      <c r="B12" s="34" t="s">
        <v>52</v>
      </c>
    </row>
    <row r="13" customFormat="false" ht="15" hidden="false" customHeight="false" outlineLevel="0" collapsed="false">
      <c r="B13" s="37"/>
      <c r="C13" s="38" t="s">
        <v>53</v>
      </c>
    </row>
    <row r="14" customFormat="false" ht="15" hidden="false" customHeight="false" outlineLevel="0" collapsed="false">
      <c r="B14" s="39"/>
      <c r="C14" s="38" t="s">
        <v>54</v>
      </c>
    </row>
    <row r="16" customFormat="false" ht="15" hidden="false" customHeight="false" outlineLevel="0" collapsed="false">
      <c r="B16" s="34" t="s">
        <v>55</v>
      </c>
    </row>
    <row r="17" customFormat="false" ht="30" hidden="false" customHeight="true" outlineLevel="0" collapsed="false">
      <c r="B17" s="40" t="s">
        <v>56</v>
      </c>
      <c r="C17" s="36" t="s">
        <v>57</v>
      </c>
    </row>
    <row r="18" customFormat="false" ht="30" hidden="false" customHeight="true" outlineLevel="0" collapsed="false">
      <c r="B18" s="40" t="s">
        <v>56</v>
      </c>
      <c r="C18" s="36" t="s">
        <v>58</v>
      </c>
    </row>
    <row r="19" customFormat="false" ht="19.5" hidden="false" customHeight="true" outlineLevel="0" collapsed="false">
      <c r="B19" s="40" t="s">
        <v>56</v>
      </c>
      <c r="C19" s="36" t="s">
        <v>59</v>
      </c>
    </row>
    <row r="20" customFormat="false" ht="30" hidden="false" customHeight="true" outlineLevel="0" collapsed="false">
      <c r="B20" s="40" t="s">
        <v>56</v>
      </c>
      <c r="C20" s="36" t="s">
        <v>60</v>
      </c>
    </row>
    <row r="21" customFormat="false" ht="19.5" hidden="false" customHeight="true" outlineLevel="0" collapsed="false">
      <c r="B21" s="40" t="s">
        <v>56</v>
      </c>
      <c r="C21" s="36" t="s">
        <v>61</v>
      </c>
    </row>
    <row r="23" customFormat="false" ht="15" hidden="false" customHeight="false" outlineLevel="0" collapsed="false">
      <c r="C23" s="41" t="s">
        <v>62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2026-10-18T19:00:42Z</dcterms:created>
  <dc:creator>openpyxl</dc:creator>
  <dc:description/>
  <dc:language>en-US</dc:language>
  <cp:lastModifiedBy/>
  <dcterms:modified xsi:type="dcterms:W3CDTF">2026-10-18T19:00:42Z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