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ientes" sheetId="1" state="visible" r:id="rId3"/>
    <sheet name="Compras" sheetId="2" state="visible" r:id="rId4"/>
    <sheet name="Como usar" sheetId="3" state="visible" r:id="rId5"/>
  </sheets>
  <definedNames>
    <definedName function="false" hidden="false" localSheetId="0" name="_xlnm.Print_Area" vbProcedure="false">Clientes!$B$2:$W$38</definedName>
    <definedName function="false" hidden="true" localSheetId="0" name="_xlnm._FilterDatabase" vbProcedure="false">Clientes!$B$11:$N$311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<sst xmlns="http://schemas.openxmlformats.org/spreadsheetml/2006/main" count="233" uniqueCount="107">
  <si>
    <t xml:space="preserve">Cadastro de Clientes</t>
  </si>
  <si>
    <t xml:space="preserve">Cadastre os clientes e registre as compras na aba Compras. Total comprado, última compra e situação são automáticos.</t>
  </si>
  <si>
    <t xml:space="preserve">CLIENTES CADASTRADOS</t>
  </si>
  <si>
    <t xml:space="preserve">CLIENTES ATIVOS</t>
  </si>
  <si>
    <t xml:space="preserve">SUMIDOS (+90 DIAS)</t>
  </si>
  <si>
    <t xml:space="preserve">ANIVERSARIANTES DO MÊS</t>
  </si>
  <si>
    <t xml:space="preserve">FATURAMENTO TOTAL</t>
  </si>
  <si>
    <t xml:space="preserve">TICKET MÉDIO</t>
  </si>
  <si>
    <t xml:space="preserve">Lilás no aniversário = faz aniversário este mês. Laranja = não compra há mais de 90 dias: hora de chamar no WhatsApp.</t>
  </si>
  <si>
    <t xml:space="preserve">Nº</t>
  </si>
  <si>
    <t xml:space="preserve">Nome / empresa</t>
  </si>
  <si>
    <t xml:space="preserve">Telefone / WhatsApp</t>
  </si>
  <si>
    <t xml:space="preserve">E-mail</t>
  </si>
  <si>
    <t xml:space="preserve">Cidade</t>
  </si>
  <si>
    <t xml:space="preserve">Aniversário</t>
  </si>
  <si>
    <t xml:space="preserve">Origem</t>
  </si>
  <si>
    <t xml:space="preserve">Primeira compra</t>
  </si>
  <si>
    <t xml:space="preserve">Nº compras</t>
  </si>
  <si>
    <t xml:space="preserve">Total comprado</t>
  </si>
  <si>
    <t xml:space="preserve">Última compra</t>
  </si>
  <si>
    <t xml:space="preserve">Situação</t>
  </si>
  <si>
    <t xml:space="preserve">Classificação</t>
  </si>
  <si>
    <t xml:space="preserve">Origem dos clientes</t>
  </si>
  <si>
    <t xml:space="preserve">Mariana Costa</t>
  </si>
  <si>
    <t xml:space="preserve">(11) 95185-6874</t>
  </si>
  <si>
    <t xml:space="preserve">mariana@email.com</t>
  </si>
  <si>
    <t xml:space="preserve">Osasco</t>
  </si>
  <si>
    <t xml:space="preserve">Instagram</t>
  </si>
  <si>
    <t xml:space="preserve">Clientes</t>
  </si>
  <si>
    <t xml:space="preserve">João Pereira</t>
  </si>
  <si>
    <t xml:space="preserve">(11) 91849-3569</t>
  </si>
  <si>
    <t xml:space="preserve">joão@email.com</t>
  </si>
  <si>
    <t xml:space="preserve">São Paulo</t>
  </si>
  <si>
    <t xml:space="preserve">Indicação</t>
  </si>
  <si>
    <t xml:space="preserve">Padaria Pão Quente</t>
  </si>
  <si>
    <t xml:space="preserve">(11) 97238-9908</t>
  </si>
  <si>
    <t xml:space="preserve">padaria@email.com</t>
  </si>
  <si>
    <t xml:space="preserve">Fernanda Ribeiro</t>
  </si>
  <si>
    <t xml:space="preserve">(11) 97687-5579</t>
  </si>
  <si>
    <t xml:space="preserve">fernanda@email.com</t>
  </si>
  <si>
    <t xml:space="preserve">Campinas</t>
  </si>
  <si>
    <t xml:space="preserve">Google</t>
  </si>
  <si>
    <t xml:space="preserve">Lucas Martins</t>
  </si>
  <si>
    <t xml:space="preserve">(11) 93273-8288</t>
  </si>
  <si>
    <t xml:space="preserve">lucas@email.com</t>
  </si>
  <si>
    <t xml:space="preserve">WhatsApp</t>
  </si>
  <si>
    <t xml:space="preserve">Clínica Bem Estar</t>
  </si>
  <si>
    <t xml:space="preserve">(11) 94431-4530</t>
  </si>
  <si>
    <t xml:space="preserve">clínica@email.com</t>
  </si>
  <si>
    <t xml:space="preserve">Passou na loja</t>
  </si>
  <si>
    <t xml:space="preserve">Patrícia Gomes</t>
  </si>
  <si>
    <t xml:space="preserve">(11) 99834-4355</t>
  </si>
  <si>
    <t xml:space="preserve">patrícia@email.com</t>
  </si>
  <si>
    <t xml:space="preserve">Site</t>
  </si>
  <si>
    <t xml:space="preserve">Rafael Santos</t>
  </si>
  <si>
    <t xml:space="preserve">(11) 91353-6917</t>
  </si>
  <si>
    <t xml:space="preserve">rafael@email.com</t>
  </si>
  <si>
    <t xml:space="preserve">Guarulhos</t>
  </si>
  <si>
    <t xml:space="preserve">Feira / evento</t>
  </si>
  <si>
    <t xml:space="preserve">Juliana Rocha</t>
  </si>
  <si>
    <t xml:space="preserve">(11) 96437-5937</t>
  </si>
  <si>
    <t xml:space="preserve">juliana@email.com</t>
  </si>
  <si>
    <t xml:space="preserve">Outros</t>
  </si>
  <si>
    <t xml:space="preserve">Mercado Bom Preço</t>
  </si>
  <si>
    <t xml:space="preserve">(11) 92081-6078</t>
  </si>
  <si>
    <t xml:space="preserve">mercado@email.com</t>
  </si>
  <si>
    <t xml:space="preserve">Santos</t>
  </si>
  <si>
    <t xml:space="preserve">Thiago Almeida</t>
  </si>
  <si>
    <t xml:space="preserve">(11) 94027-8884</t>
  </si>
  <si>
    <t xml:space="preserve">thiago@email.com</t>
  </si>
  <si>
    <t xml:space="preserve">Camila Ferreira</t>
  </si>
  <si>
    <t xml:space="preserve">(11) 91374-6859</t>
  </si>
  <si>
    <t xml:space="preserve">camila@email.com</t>
  </si>
  <si>
    <t xml:space="preserve">Compras dos clientes</t>
  </si>
  <si>
    <t xml:space="preserve">Registre cada compra escolhendo o cliente no menu. O cadastro é atualizado sozinho.</t>
  </si>
  <si>
    <t xml:space="preserve">Data</t>
  </si>
  <si>
    <t xml:space="preserve">Cliente</t>
  </si>
  <si>
    <t xml:space="preserve">O que comprou</t>
  </si>
  <si>
    <t xml:space="preserve">Forma de pagamento</t>
  </si>
  <si>
    <t xml:space="preserve">Valor</t>
  </si>
  <si>
    <t xml:space="preserve">Observação</t>
  </si>
  <si>
    <t xml:space="preserve">Torta + doces</t>
  </si>
  <si>
    <t xml:space="preserve">PIX</t>
  </si>
  <si>
    <t xml:space="preserve">Pedido do mês</t>
  </si>
  <si>
    <t xml:space="preserve">Kit presente</t>
  </si>
  <si>
    <t xml:space="preserve">Bolo personalizado</t>
  </si>
  <si>
    <t xml:space="preserve">Dinheiro</t>
  </si>
  <si>
    <t xml:space="preserve">Cesta de café da manhã</t>
  </si>
  <si>
    <t xml:space="preserve">Crédito</t>
  </si>
  <si>
    <t xml:space="preserve">Encomenda de salgados</t>
  </si>
  <si>
    <t xml:space="preserve">Como usar esta planilha</t>
  </si>
  <si>
    <t xml:space="preserve">Passo a passo</t>
  </si>
  <si>
    <t xml:space="preserve">Na aba Clientes, cadastre cada cliente com contato, cidade, aniversário e como conheceu sua empresa.</t>
  </si>
  <si>
    <t xml:space="preserve">Na aba Compras, registre cada compra escolhendo o cliente no menu.</t>
  </si>
  <si>
    <t xml:space="preserve">Nº de compras, total comprado, primeira e última compra são calculados sozinhos.</t>
  </si>
  <si>
    <t xml:space="preserve">A situação mostra quem está ativo e quem sumiu (sem comprar há mais de 90 dias).</t>
  </si>
  <si>
    <t xml:space="preserve">A classificação Ouro, Prata e Bronze mostra os clientes que mais compram.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</si>
  <si>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</si>
  <si>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</si>
  <si>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</si>
  <si>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</si>
  <si>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</si>
  <si>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Use o filtro da coluna Situação para ver os sumidos e mandar uma mensagem ou promoção.</t>
  </si>
  <si>
    <t xml:space="preserve">Aniversariantes do mês ficam destacados: um cupom de aniversário costuma trazer o cliente de volta.</t>
  </si>
  <si>
    <t xml:space="preserve">Peça autorização do cliente para guardar os dados e enviar mensagens (LGPD).</t>
  </si>
  <si>
    <t xml:space="preserve">As linhas de exemplo podem ser apagadas. Funciona no Excel, Google Planilhas e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</si>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</sst>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&quot;R$ &quot;#,##0.00;[RED]&quot;-R$ &quot;#,##0.00;\-"/>
    <numFmt numFmtId="167" formatCode="General"/>
    <numFmt numFmtId="168" formatCode="dd/mm"/>
    <numFmt numFmtId="169" formatCode="dd/mm/yyyy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13241F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E07B2E"/>
      <name val="Arial"/>
      <family val="0"/>
      <charset val="1"/>
    </font>
    <font>
      <b val="true"/>
      <sz val="17"/>
      <color rgb="FF6B4FBB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7"/>
      <color rgb="FFD24B46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b val="true"/>
      <sz val="11"/>
      <color rgb="FF13241F"/>
      <name val="Arial"/>
      <family val="0"/>
      <charset val="1"/>
    </font>
    <font>
      <sz val="10"/>
      <color rgb="FF24332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2"/>
      <color rgb="FF13241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b val="true"/>
      <sz val="12"/>
      <color rgb="FF6B4FBB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80"/>
      </patternFill>
    </fill>
    <fill>
      <patternFill patternType="solid">
        <fgColor rgb="FFE07B2E"/>
        <bgColor rgb="FFB8860B"/>
      </patternFill>
    </fill>
    <fill>
      <patternFill patternType="solid">
        <fgColor rgb="FF6B4FBB"/>
        <bgColor rgb="FF2B5CB8"/>
      </patternFill>
    </fill>
    <fill>
      <patternFill patternType="solid">
        <fgColor rgb="FF2B5CB8"/>
        <bgColor rgb="FF0066CC"/>
      </patternFill>
    </fill>
    <fill>
      <patternFill patternType="solid">
        <fgColor rgb="FFD24B46"/>
        <bgColor rgb="FFB5487A"/>
      </patternFill>
    </fill>
    <fill>
      <patternFill patternType="solid">
        <fgColor rgb="FFF3F6F5"/>
        <bgColor rgb="FFFAFCFB"/>
      </patternFill>
    </fill>
    <fill>
      <patternFill patternType="solid">
        <fgColor rgb="FFE3F2EB"/>
        <bgColor rgb="FFE4EEEA"/>
      </patternFill>
    </fill>
    <fill>
      <patternFill patternType="solid">
        <fgColor rgb="FFFDEBDD"/>
        <bgColor rgb="FFFBE3E2"/>
      </patternFill>
    </fill>
    <fill>
      <patternFill patternType="solid">
        <fgColor rgb="FFEEE9FA"/>
        <bgColor rgb="FFE6EDFA"/>
      </patternFill>
    </fill>
    <fill>
      <patternFill patternType="solid">
        <fgColor rgb="FFE6EDFA"/>
        <bgColor rgb="FFEEE9FA"/>
      </patternFill>
    </fill>
    <fill>
      <patternFill patternType="solid">
        <fgColor rgb="FFFBE3E2"/>
        <bgColor rgb="FFFDEBDD"/>
      </patternFill>
    </fill>
    <fill>
      <patternFill patternType="solid">
        <fgColor rgb="FFFAFCFB"/>
        <bgColor rgb="FFFFFFFF"/>
      </patternFill>
    </fill>
    <fill>
      <patternFill patternType="solid">
        <fgColor rgb="FFFFFFFF"/>
        <bgColor rgb="FFFAFC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1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1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6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8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6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1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6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6" fillId="1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6" fillId="1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5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ill>
        <patternFill patternType="solid">
          <fgColor rgb="FF13241F"/>
          <bgColor rgb="FF000000"/>
        </patternFill>
      </fill>
    </dxf>
    <dxf>
      <fill>
        <patternFill patternType="solid">
          <fgColor rgb="FFFAFC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4332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EE9FA"/>
          <bgColor rgb="FF000000"/>
        </patternFill>
      </fill>
    </dxf>
    <dxf>
      <fill>
        <patternFill patternType="solid">
          <fgColor rgb="FF6B4FBB"/>
          <bgColor rgb="FF000000"/>
        </patternFill>
      </fill>
    </dxf>
    <dxf>
      <fill>
        <patternFill patternType="solid">
          <fgColor rgb="FFF3F6F5"/>
          <bgColor rgb="FF000000"/>
        </patternFill>
      </fill>
    </dxf>
    <dxf>
      <fill>
        <patternFill patternType="solid">
          <fgColor rgb="FFE3F2EB"/>
          <bgColor rgb="FF000000"/>
        </patternFill>
      </fill>
    </dxf>
    <dxf>
      <fill>
        <patternFill patternType="solid">
          <fgColor rgb="FFFDEBDD"/>
          <bgColor rgb="FF000000"/>
        </patternFill>
      </fill>
    </dxf>
    <dxf>
      <fill>
        <patternFill patternType="solid">
          <fgColor rgb="FF1F7A5A"/>
          <bgColor rgb="FF000000"/>
        </patternFill>
      </fill>
    </dxf>
    <dxf>
      <fill>
        <patternFill patternType="solid">
          <fgColor rgb="FFE07B2E"/>
          <bgColor rgb="FF000000"/>
        </patternFill>
      </fill>
    </dxf>
    <dxf>
      <fill>
        <patternFill patternType="solid">
          <fgColor rgb="FFB8860B"/>
          <bgColor rgb="FF000000"/>
        </patternFill>
      </fill>
    </dxf>
    <dxf>
      <font>
        <name val="Arial"/>
        <charset val="1"/>
        <family val="0"/>
        <b val="1"/>
        <color rgb="FF1F7A5A"/>
      </font>
      <fill>
        <patternFill>
          <bgColor rgb="FFE3F2EB"/>
        </patternFill>
      </fill>
    </dxf>
    <dxf>
      <font>
        <name val="Arial"/>
        <charset val="1"/>
        <family val="0"/>
        <b val="1"/>
        <color rgb="FFE07B2E"/>
      </font>
      <fill>
        <patternFill>
          <bgColor rgb="FFFDEBDD"/>
        </patternFill>
      </fill>
    </dxf>
    <dxf>
      <font>
        <name val="Arial"/>
        <charset val="1"/>
        <family val="0"/>
        <b val="1"/>
        <color rgb="FFB8860B"/>
      </font>
    </dxf>
    <dxf>
      <font>
        <name val="Arial"/>
        <charset val="1"/>
        <family val="0"/>
        <b val="1"/>
        <color rgb="FF6B4FBB"/>
      </font>
      <fill>
        <patternFill>
          <bgColor rgb="FFEEE9F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60B"/>
      <rgbColor rgb="FF800080"/>
      <rgbColor rgb="FF1F7A5A"/>
      <rgbColor rgb="FFD3DDD8"/>
      <rgbColor rgb="FF6B7C77"/>
      <rgbColor rgb="FF9999FF"/>
      <rgbColor rgb="FFB5487A"/>
      <rgbColor rgb="FFFAFCFB"/>
      <rgbColor rgb="FFE3F2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EEA"/>
      <rgbColor rgb="FFE6EDFA"/>
      <rgbColor rgb="FFFDEBDD"/>
      <rgbColor rgb="FFEEE9FA"/>
      <rgbColor rgb="FFF3F6F5"/>
      <rgbColor rgb="FFCC99FF"/>
      <rgbColor rgb="FFFBE3E2"/>
      <rgbColor rgb="FF2B5CB8"/>
      <rgbColor rgb="FF33CCCC"/>
      <rgbColor rgb="FF99CC00"/>
      <rgbColor rgb="FFFFCC00"/>
      <rgbColor rgb="FFE8B10E"/>
      <rgbColor rgb="FFE07B2E"/>
      <rgbColor rgb="FF6B4FBB"/>
      <rgbColor rgb="FF4F81BD"/>
      <rgbColor rgb="FF003366"/>
      <rgbColor rgb="FF2E9EA8"/>
      <rgbColor rgb="FF13241F"/>
      <rgbColor rgb="FF333300"/>
      <rgbColor rgb="FF993300"/>
      <rgbColor rgb="FFD24B46"/>
      <rgbColor rgb="FF333399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De onde vêm os clientes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tx>
            <c:strRef>
              <c:f>Clientes!R12</c:f>
              <c:strCache>
                <c:ptCount val="1"/>
                <c:pt idx="0">
                  <c:v>Clientes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f7a5a"/>
              </a:solidFill>
              <a:ln w="0">
                <a:noFill/>
              </a:ln>
            </c:spPr>
          </c:dPt>
          <c:dPt>
            <c:idx val="1"/>
            <c:spPr>
              <a:solidFill>
                <a:srgbClr val="2b5cb8"/>
              </a:solidFill>
              <a:ln w="0">
                <a:noFill/>
              </a:ln>
            </c:spPr>
          </c:dPt>
          <c:dPt>
            <c:idx val="2"/>
            <c:spPr>
              <a:solidFill>
                <a:srgbClr val="e07b2e"/>
              </a:solidFill>
              <a:ln w="0">
                <a:noFill/>
              </a:ln>
            </c:spPr>
          </c:dPt>
          <c:dPt>
            <c:idx val="3"/>
            <c:spPr>
              <a:solidFill>
                <a:srgbClr val="d24b46"/>
              </a:solidFill>
              <a:ln w="0">
                <a:noFill/>
              </a:ln>
            </c:spPr>
          </c:dPt>
          <c:dPt>
            <c:idx val="4"/>
            <c:spPr>
              <a:solidFill>
                <a:srgbClr val="6b4fbb"/>
              </a:solidFill>
              <a:ln w="0">
                <a:noFill/>
              </a:ln>
            </c:spPr>
          </c:dPt>
          <c:dPt>
            <c:idx val="5"/>
            <c:spPr>
              <a:solidFill>
                <a:srgbClr val="e8b10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2e9ea8"/>
              </a:solidFill>
              <a:ln w="0">
                <a:noFill/>
              </a:ln>
            </c:spPr>
          </c:dPt>
          <c:dPt>
            <c:idx val="7"/>
            <c:spPr>
              <a:solidFill>
                <a:srgbClr val="b5487a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Clientes!$Q$13:$Q$20</c:f>
              <c:strCache>
                <c:ptCount val="8"/>
                <c:pt idx="0">
                  <c:v>Indicação</c:v>
                </c:pt>
                <c:pt idx="1">
                  <c:v>Instagram</c:v>
                </c:pt>
                <c:pt idx="2">
                  <c:v>Google</c:v>
                </c:pt>
                <c:pt idx="3">
                  <c:v>WhatsApp</c:v>
                </c:pt>
                <c:pt idx="4">
                  <c:v>Passou na loja</c:v>
                </c:pt>
                <c:pt idx="5">
                  <c:v>Site</c:v>
                </c:pt>
                <c:pt idx="6">
                  <c:v>Feira / evento</c:v>
                </c:pt>
                <c:pt idx="7">
                  <c:v>Outros</c:v>
                </c:pt>
              </c:strCache>
            </c:strRef>
          </c:cat>
          <c:val>
            <c:numRef>
              <c:f>Clientes!$R$13:$R$20</c:f>
              <c:numCache>
                <c:formatCode>General</c:formatCode>
                <c:ptCount val="8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0</xdr:colOff>
      <xdr:row>21</xdr:row>
      <xdr:rowOff>0</xdr:rowOff>
    </xdr:from>
    <xdr:to>
      <xdr:col>21</xdr:col>
      <xdr:colOff>511200</xdr:colOff>
      <xdr:row>34</xdr:row>
      <xdr:rowOff>42480</xdr:rowOff>
    </xdr:to>
    <xdr:graphicFrame>
      <xdr:nvGraphicFramePr>
        <xdr:cNvPr id="0" name="Chart 1"/>
        <xdr:cNvGraphicFramePr/>
      </xdr:nvGraphicFramePr>
      <xdr:xfrm>
        <a:off x="14497200" y="4476600"/>
        <a:ext cx="4319280" cy="25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R3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1" topLeftCell="D12" activePane="bottomRight" state="frozen"/>
      <selection pane="topLeft" activeCell="A1" activeCellId="0" sqref="A1"/>
      <selection pane="topRight" activeCell="D1" activeCellId="0" sqref="D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8"/>
    <col collapsed="false" customWidth="true" hidden="false" outlineLevel="0" max="3" min="3" style="1" width="26"/>
    <col collapsed="false" customWidth="true" hidden="false" outlineLevel="0" max="4" min="4" style="1" width="16"/>
    <col collapsed="false" customWidth="true" hidden="false" outlineLevel="0" max="5" min="5" style="1" width="24"/>
    <col collapsed="false" customWidth="true" hidden="false" outlineLevel="0" max="6" min="6" style="1" width="16"/>
    <col collapsed="false" customWidth="true" hidden="false" outlineLevel="0" max="7" min="7" style="1" width="12"/>
    <col collapsed="false" customWidth="true" hidden="false" outlineLevel="0" max="8" min="8" style="1" width="16"/>
    <col collapsed="false" customWidth="true" hidden="false" outlineLevel="0" max="9" min="9" style="1" width="14"/>
    <col collapsed="false" customWidth="true" hidden="false" outlineLevel="0" max="10" min="10" style="1" width="9"/>
    <col collapsed="false" customWidth="true" hidden="false" outlineLevel="0" max="11" min="11" style="1" width="14"/>
    <col collapsed="false" customWidth="true" hidden="false" outlineLevel="0" max="12" min="12" style="1" width="12"/>
    <col collapsed="false" customWidth="true" hidden="false" outlineLevel="0" max="13" min="13" style="1" width="11"/>
    <col collapsed="false" customWidth="true" hidden="false" outlineLevel="0" max="14" min="14" style="1" width="14"/>
    <col collapsed="false" customWidth="true" hidden="false" outlineLevel="0" max="16" min="16" style="1" width="3"/>
    <col collapsed="false" customWidth="true" hidden="false" outlineLevel="0" max="17" min="17" style="1" width="18"/>
    <col collapsed="false" customWidth="true" hidden="false" outlineLevel="0" max="18" min="18" style="1" width="10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customFormat="false" ht="18" hidden="false" customHeight="true" outlineLevel="0" collapsed="false">
      <c r="B5" s="4" t="s">
        <v>2</v>
      </c>
      <c r="C5" s="4"/>
      <c r="D5" s="5" t="s">
        <v>3</v>
      </c>
      <c r="E5" s="5"/>
      <c r="F5" s="6" t="s">
        <v>4</v>
      </c>
      <c r="G5" s="6"/>
      <c r="H5" s="7" t="s">
        <v>5</v>
      </c>
      <c r="I5" s="7"/>
      <c r="J5" s="8" t="s">
        <v>6</v>
      </c>
      <c r="K5" s="8"/>
      <c r="L5" s="8"/>
      <c r="M5" s="9" t="s">
        <v>7</v>
      </c>
      <c r="N5" s="9"/>
    </row>
    <row r="6" customFormat="false" ht="15" hidden="false" customHeight="false" outlineLevel="0" collapsed="false">
      <c r="B6" s="10" t="n">
        <f aca="false">COUNTA($C$12:$C$311)</f>
        <v>12</v>
      </c>
      <c r="C6" s="10"/>
      <c r="D6" s="11" t="n">
        <f aca="false">COUNTIF($M$12:$M$311,"Ativo")</f>
        <v>10</v>
      </c>
      <c r="E6" s="11"/>
      <c r="F6" s="12" t="n">
        <f aca="false">COUNTIF($M$12:$M$311,"Sumido")</f>
        <v>2</v>
      </c>
      <c r="G6" s="12"/>
      <c r="H6" s="13" t="n">
        <f aca="true">SUMPRODUCT(--($G$12:$G$311&lt;&gt;""),--(MONTH($G$12:$G$311+0)=MONTH(TODAY())))</f>
        <v>6</v>
      </c>
      <c r="I6" s="13"/>
      <c r="J6" s="14" t="n">
        <f aca="false">SUM($K$12:$K$311)</f>
        <v>6624.5</v>
      </c>
      <c r="K6" s="14"/>
      <c r="L6" s="14"/>
      <c r="M6" s="15" t="n">
        <f aca="false">IFERROR(SUM($K$12:$K$311)/SUM($J$12:$J$311),0)</f>
        <v>179.040540540541</v>
      </c>
      <c r="N6" s="15"/>
    </row>
    <row r="7" customFormat="false" ht="15" hidden="false" customHeight="false" outlineLevel="0" collapsed="false">
      <c r="B7" s="10"/>
      <c r="C7" s="10"/>
      <c r="D7" s="11"/>
      <c r="E7" s="11"/>
      <c r="F7" s="12"/>
      <c r="G7" s="12"/>
      <c r="H7" s="13"/>
      <c r="I7" s="13"/>
      <c r="J7" s="14"/>
      <c r="K7" s="14"/>
      <c r="L7" s="14"/>
      <c r="M7" s="15"/>
      <c r="N7" s="15"/>
    </row>
    <row r="9" customFormat="false" ht="15" hidden="false" customHeight="false" outlineLevel="0" collapsed="false">
      <c r="B9" s="16" t="s">
        <v>8</v>
      </c>
    </row>
    <row r="11" customFormat="false" ht="31.5" hidden="false" customHeight="true" outlineLevel="0" collapsed="false">
      <c r="B11" s="17" t="s">
        <v>9</v>
      </c>
      <c r="C11" s="17" t="s">
        <v>10</v>
      </c>
      <c r="D11" s="17" t="s">
        <v>11</v>
      </c>
      <c r="E11" s="17" t="s">
        <v>12</v>
      </c>
      <c r="F11" s="17" t="s">
        <v>13</v>
      </c>
      <c r="G11" s="17" t="s">
        <v>14</v>
      </c>
      <c r="H11" s="17" t="s">
        <v>15</v>
      </c>
      <c r="I11" s="17" t="s">
        <v>16</v>
      </c>
      <c r="J11" s="17" t="s">
        <v>17</v>
      </c>
      <c r="K11" s="17" t="s">
        <v>18</v>
      </c>
      <c r="L11" s="17" t="s">
        <v>19</v>
      </c>
      <c r="M11" s="17" t="s">
        <v>20</v>
      </c>
      <c r="N11" s="17" t="s">
        <v>21</v>
      </c>
      <c r="Q11" s="18" t="s">
        <v>22</v>
      </c>
    </row>
    <row r="12" customFormat="false" ht="15" hidden="false" customHeight="false" outlineLevel="0" collapsed="false">
      <c r="B12" s="19" t="n">
        <f aca="false">IF(C12="","",ROW()-11)</f>
        <v>1</v>
      </c>
      <c r="C12" s="20" t="s">
        <v>23</v>
      </c>
      <c r="D12" s="20" t="s">
        <v>24</v>
      </c>
      <c r="E12" s="20" t="s">
        <v>25</v>
      </c>
      <c r="F12" s="20" t="s">
        <v>26</v>
      </c>
      <c r="G12" s="21" t="n">
        <v>29366</v>
      </c>
      <c r="H12" s="20" t="s">
        <v>27</v>
      </c>
      <c r="I12" s="22" t="n">
        <f aca="false">IF(OR(C12="",N(J12)=0),"",_xlfn.MINIFS(Compras!$B$6:$B$1005,Compras!$C$6:$C$1005,C12))</f>
        <v>46260</v>
      </c>
      <c r="J12" s="23" t="n">
        <f aca="false">IF(C12="","",COUNTIF(Compras!$C$6:$C$1005,C12))</f>
        <v>3</v>
      </c>
      <c r="K12" s="24" t="n">
        <f aca="false">IF(C12="","",SUMIFS(Compras!$F$6:$F$1005,Compras!$C$6:$C$1005,C12))</f>
        <v>500</v>
      </c>
      <c r="L12" s="22" t="n">
        <f aca="false">IF(OR(C12="",N(J12)=0),"",_xlfn.MAXIFS(Compras!$B$6:$B$1005,Compras!$C$6:$C$1005,C12))</f>
        <v>46303</v>
      </c>
      <c r="M12" s="25" t="str">
        <f aca="true">IF(C12="","",IF(N(J12)=0,"Sem compra",IF(TODAY()-L12&lt;=90,"Ativo","Sumido")))</f>
        <v>Ativo</v>
      </c>
      <c r="N12" s="25" t="str">
        <f aca="false">IF(OR(C12="",N(K12)=0),"",IF(K12&gt;=PERCENTILE($K$12:$K$311,0.8),"★★★ Ouro",IF(K12&gt;=MEDIAN($K$12:$K$311),"★★ Prata","★ Bronze")))</f>
        <v>★ Bronze</v>
      </c>
      <c r="Q12" s="26" t="s">
        <v>15</v>
      </c>
      <c r="R12" s="26" t="s">
        <v>28</v>
      </c>
    </row>
    <row r="13" customFormat="false" ht="15" hidden="false" customHeight="false" outlineLevel="0" collapsed="false">
      <c r="B13" s="27" t="n">
        <f aca="false">IF(C13="","",ROW()-11)</f>
        <v>2</v>
      </c>
      <c r="C13" s="28" t="s">
        <v>29</v>
      </c>
      <c r="D13" s="28" t="s">
        <v>30</v>
      </c>
      <c r="E13" s="28" t="s">
        <v>31</v>
      </c>
      <c r="F13" s="28" t="s">
        <v>32</v>
      </c>
      <c r="G13" s="29" t="n">
        <v>33386</v>
      </c>
      <c r="H13" s="28" t="s">
        <v>27</v>
      </c>
      <c r="I13" s="22" t="n">
        <f aca="false">IF(OR(C13="",N(J13)=0),"",_xlfn.MINIFS(Compras!$B$6:$B$1005,Compras!$C$6:$C$1005,C13))</f>
        <v>46243</v>
      </c>
      <c r="J13" s="23" t="n">
        <f aca="false">IF(C13="","",COUNTIF(Compras!$C$6:$C$1005,C13))</f>
        <v>3</v>
      </c>
      <c r="K13" s="24" t="n">
        <f aca="false">IF(C13="","",SUMIFS(Compras!$F$6:$F$1005,Compras!$C$6:$C$1005,C13))</f>
        <v>585</v>
      </c>
      <c r="L13" s="22" t="n">
        <f aca="false">IF(OR(C13="",N(J13)=0),"",_xlfn.MAXIFS(Compras!$B$6:$B$1005,Compras!$C$6:$C$1005,C13))</f>
        <v>46261</v>
      </c>
      <c r="M13" s="25" t="str">
        <f aca="true">IF(C13="","",IF(N(J13)=0,"Sem compra",IF(TODAY()-L13&lt;=90,"Ativo","Sumido")))</f>
        <v>Ativo</v>
      </c>
      <c r="N13" s="25" t="str">
        <f aca="false">IF(OR(C13="",N(K13)=0),"",IF(K13&gt;=PERCENTILE($K$12:$K$311,0.8),"★★★ Ouro",IF(K13&gt;=MEDIAN($K$12:$K$311),"★★ Prata","★ Bronze")))</f>
        <v>★★ Prata</v>
      </c>
      <c r="Q13" s="30" t="s">
        <v>33</v>
      </c>
      <c r="R13" s="30" t="n">
        <f aca="false">COUNTIF($H$12:$H$311,Q13)</f>
        <v>3</v>
      </c>
    </row>
    <row r="14" customFormat="false" ht="15" hidden="false" customHeight="false" outlineLevel="0" collapsed="false">
      <c r="B14" s="19" t="n">
        <f aca="false">IF(C14="","",ROW()-11)</f>
        <v>3</v>
      </c>
      <c r="C14" s="20" t="s">
        <v>34</v>
      </c>
      <c r="D14" s="20" t="s">
        <v>35</v>
      </c>
      <c r="E14" s="20" t="s">
        <v>36</v>
      </c>
      <c r="F14" s="20" t="s">
        <v>32</v>
      </c>
      <c r="G14" s="21" t="n">
        <v>36069</v>
      </c>
      <c r="H14" s="20" t="s">
        <v>27</v>
      </c>
      <c r="I14" s="22" t="n">
        <f aca="false">IF(OR(C14="",N(J14)=0),"",_xlfn.MINIFS(Compras!$B$6:$B$1005,Compras!$C$6:$C$1005,C14))</f>
        <v>46282</v>
      </c>
      <c r="J14" s="23" t="n">
        <f aca="false">IF(C14="","",COUNTIF(Compras!$C$6:$C$1005,C14))</f>
        <v>1</v>
      </c>
      <c r="K14" s="24" t="n">
        <f aca="false">IF(C14="","",SUMIFS(Compras!$F$6:$F$1005,Compras!$C$6:$C$1005,C14))</f>
        <v>210</v>
      </c>
      <c r="L14" s="22" t="n">
        <f aca="false">IF(OR(C14="",N(J14)=0),"",_xlfn.MAXIFS(Compras!$B$6:$B$1005,Compras!$C$6:$C$1005,C14))</f>
        <v>46282</v>
      </c>
      <c r="M14" s="25" t="str">
        <f aca="true">IF(C14="","",IF(N(J14)=0,"Sem compra",IF(TODAY()-L14&lt;=90,"Ativo","Sumido")))</f>
        <v>Ativo</v>
      </c>
      <c r="N14" s="25" t="str">
        <f aca="false">IF(OR(C14="",N(K14)=0),"",IF(K14&gt;=PERCENTILE($K$12:$K$311,0.8),"★★★ Ouro",IF(K14&gt;=MEDIAN($K$12:$K$311),"★★ Prata","★ Bronze")))</f>
        <v>★ Bronze</v>
      </c>
      <c r="Q14" s="30" t="s">
        <v>27</v>
      </c>
      <c r="R14" s="30" t="n">
        <f aca="false">COUNTIF($H$12:$H$311,Q14)</f>
        <v>4</v>
      </c>
    </row>
    <row r="15" customFormat="false" ht="15" hidden="false" customHeight="false" outlineLevel="0" collapsed="false">
      <c r="B15" s="27" t="n">
        <f aca="false">IF(C15="","",ROW()-11)</f>
        <v>4</v>
      </c>
      <c r="C15" s="28" t="s">
        <v>37</v>
      </c>
      <c r="D15" s="28" t="s">
        <v>38</v>
      </c>
      <c r="E15" s="28" t="s">
        <v>39</v>
      </c>
      <c r="F15" s="28" t="s">
        <v>40</v>
      </c>
      <c r="G15" s="29" t="n">
        <v>38113</v>
      </c>
      <c r="H15" s="28" t="s">
        <v>33</v>
      </c>
      <c r="I15" s="22" t="n">
        <f aca="false">IF(OR(C15="",N(J15)=0),"",_xlfn.MINIFS(Compras!$B$6:$B$1005,Compras!$C$6:$C$1005,C15))</f>
        <v>46014</v>
      </c>
      <c r="J15" s="23" t="n">
        <f aca="false">IF(C15="","",COUNTIF(Compras!$C$6:$C$1005,C15))</f>
        <v>2</v>
      </c>
      <c r="K15" s="24" t="n">
        <f aca="false">IF(C15="","",SUMIFS(Compras!$F$6:$F$1005,Compras!$C$6:$C$1005,C15))</f>
        <v>240</v>
      </c>
      <c r="L15" s="22" t="n">
        <f aca="false">IF(OR(C15="",N(J15)=0),"",_xlfn.MAXIFS(Compras!$B$6:$B$1005,Compras!$C$6:$C$1005,C15))</f>
        <v>46101</v>
      </c>
      <c r="M15" s="25" t="str">
        <f aca="true">IF(C15="","",IF(N(J15)=0,"Sem compra",IF(TODAY()-L15&lt;=90,"Ativo","Sumido")))</f>
        <v>Sumido</v>
      </c>
      <c r="N15" s="25" t="str">
        <f aca="false">IF(OR(C15="",N(K15)=0),"",IF(K15&gt;=PERCENTILE($K$12:$K$311,0.8),"★★★ Ouro",IF(K15&gt;=MEDIAN($K$12:$K$311),"★★ Prata","★ Bronze")))</f>
        <v>★ Bronze</v>
      </c>
      <c r="Q15" s="30" t="s">
        <v>41</v>
      </c>
      <c r="R15" s="30" t="n">
        <f aca="false">COUNTIF($H$12:$H$311,Q15)</f>
        <v>4</v>
      </c>
    </row>
    <row r="16" customFormat="false" ht="15" hidden="false" customHeight="false" outlineLevel="0" collapsed="false">
      <c r="B16" s="19" t="n">
        <f aca="false">IF(C16="","",ROW()-11)</f>
        <v>5</v>
      </c>
      <c r="C16" s="20" t="s">
        <v>42</v>
      </c>
      <c r="D16" s="20" t="s">
        <v>43</v>
      </c>
      <c r="E16" s="20" t="s">
        <v>44</v>
      </c>
      <c r="F16" s="20" t="s">
        <v>40</v>
      </c>
      <c r="G16" s="21" t="n">
        <v>30983</v>
      </c>
      <c r="H16" s="20" t="s">
        <v>33</v>
      </c>
      <c r="I16" s="22" t="n">
        <f aca="false">IF(OR(C16="",N(J16)=0),"",_xlfn.MINIFS(Compras!$B$6:$B$1005,Compras!$C$6:$C$1005,C16))</f>
        <v>46247</v>
      </c>
      <c r="J16" s="23" t="n">
        <f aca="false">IF(C16="","",COUNTIF(Compras!$C$6:$C$1005,C16))</f>
        <v>3</v>
      </c>
      <c r="K16" s="24" t="n">
        <f aca="false">IF(C16="","",SUMIFS(Compras!$F$6:$F$1005,Compras!$C$6:$C$1005,C16))</f>
        <v>505</v>
      </c>
      <c r="L16" s="22" t="n">
        <f aca="false">IF(OR(C16="",N(J16)=0),"",_xlfn.MAXIFS(Compras!$B$6:$B$1005,Compras!$C$6:$C$1005,C16))</f>
        <v>46289</v>
      </c>
      <c r="M16" s="25" t="str">
        <f aca="true">IF(C16="","",IF(N(J16)=0,"Sem compra",IF(TODAY()-L16&lt;=90,"Ativo","Sumido")))</f>
        <v>Ativo</v>
      </c>
      <c r="N16" s="25" t="str">
        <f aca="false">IF(OR(C16="",N(K16)=0),"",IF(K16&gt;=PERCENTILE($K$12:$K$311,0.8),"★★★ Ouro",IF(K16&gt;=MEDIAN($K$12:$K$311),"★★ Prata","★ Bronze")))</f>
        <v>★ Bronze</v>
      </c>
      <c r="Q16" s="30" t="s">
        <v>45</v>
      </c>
      <c r="R16" s="30" t="n">
        <f aca="false">COUNTIF($H$12:$H$311,Q16)</f>
        <v>1</v>
      </c>
    </row>
    <row r="17" customFormat="false" ht="15" hidden="false" customHeight="false" outlineLevel="0" collapsed="false">
      <c r="B17" s="27" t="n">
        <f aca="false">IF(C17="","",ROW()-11)</f>
        <v>6</v>
      </c>
      <c r="C17" s="28" t="s">
        <v>46</v>
      </c>
      <c r="D17" s="28" t="s">
        <v>47</v>
      </c>
      <c r="E17" s="28" t="s">
        <v>48</v>
      </c>
      <c r="F17" s="28" t="s">
        <v>40</v>
      </c>
      <c r="G17" s="29" t="n">
        <v>31117</v>
      </c>
      <c r="H17" s="28" t="s">
        <v>27</v>
      </c>
      <c r="I17" s="22" t="n">
        <f aca="false">IF(OR(C17="",N(J17)=0),"",_xlfn.MINIFS(Compras!$B$6:$B$1005,Compras!$C$6:$C$1005,C17))</f>
        <v>46240</v>
      </c>
      <c r="J17" s="23" t="n">
        <f aca="false">IF(C17="","",COUNTIF(Compras!$C$6:$C$1005,C17))</f>
        <v>1</v>
      </c>
      <c r="K17" s="24" t="n">
        <f aca="false">IF(C17="","",SUMIFS(Compras!$F$6:$F$1005,Compras!$C$6:$C$1005,C17))</f>
        <v>89.9</v>
      </c>
      <c r="L17" s="22" t="n">
        <f aca="false">IF(OR(C17="",N(J17)=0),"",_xlfn.MAXIFS(Compras!$B$6:$B$1005,Compras!$C$6:$C$1005,C17))</f>
        <v>46240</v>
      </c>
      <c r="M17" s="25" t="str">
        <f aca="true">IF(C17="","",IF(N(J17)=0,"Sem compra",IF(TODAY()-L17&lt;=90,"Ativo","Sumido")))</f>
        <v>Ativo</v>
      </c>
      <c r="N17" s="25" t="str">
        <f aca="false">IF(OR(C17="",N(K17)=0),"",IF(K17&gt;=PERCENTILE($K$12:$K$311,0.8),"★★★ Ouro",IF(K17&gt;=MEDIAN($K$12:$K$311),"★★ Prata","★ Bronze")))</f>
        <v>★ Bronze</v>
      </c>
      <c r="Q17" s="30" t="s">
        <v>49</v>
      </c>
      <c r="R17" s="30" t="n">
        <f aca="false">COUNTIF($H$12:$H$311,Q17)</f>
        <v>0</v>
      </c>
    </row>
    <row r="18" customFormat="false" ht="15" hidden="false" customHeight="false" outlineLevel="0" collapsed="false">
      <c r="B18" s="19" t="n">
        <f aca="false">IF(C18="","",ROW()-11)</f>
        <v>7</v>
      </c>
      <c r="C18" s="20" t="s">
        <v>50</v>
      </c>
      <c r="D18" s="20" t="s">
        <v>51</v>
      </c>
      <c r="E18" s="20" t="s">
        <v>52</v>
      </c>
      <c r="F18" s="20" t="s">
        <v>40</v>
      </c>
      <c r="G18" s="21" t="n">
        <v>37542</v>
      </c>
      <c r="H18" s="20" t="s">
        <v>41</v>
      </c>
      <c r="I18" s="22" t="n">
        <f aca="false">IF(OR(C18="",N(J18)=0),"",_xlfn.MINIFS(Compras!$B$6:$B$1005,Compras!$C$6:$C$1005,C18))</f>
        <v>46255</v>
      </c>
      <c r="J18" s="23" t="n">
        <f aca="false">IF(C18="","",COUNTIF(Compras!$C$6:$C$1005,C18))</f>
        <v>6</v>
      </c>
      <c r="K18" s="24" t="n">
        <f aca="false">IF(C18="","",SUMIFS(Compras!$F$6:$F$1005,Compras!$C$6:$C$1005,C18))</f>
        <v>1109.8</v>
      </c>
      <c r="L18" s="22" t="n">
        <f aca="false">IF(OR(C18="",N(J18)=0),"",_xlfn.MAXIFS(Compras!$B$6:$B$1005,Compras!$C$6:$C$1005,C18))</f>
        <v>46304</v>
      </c>
      <c r="M18" s="25" t="str">
        <f aca="true">IF(C18="","",IF(N(J18)=0,"Sem compra",IF(TODAY()-L18&lt;=90,"Ativo","Sumido")))</f>
        <v>Ativo</v>
      </c>
      <c r="N18" s="25" t="str">
        <f aca="false">IF(OR(C18="",N(K18)=0),"",IF(K18&gt;=PERCENTILE($K$12:$K$311,0.8),"★★★ Ouro",IF(K18&gt;=MEDIAN($K$12:$K$311),"★★ Prata","★ Bronze")))</f>
        <v>★★★ Ouro</v>
      </c>
      <c r="Q18" s="30" t="s">
        <v>53</v>
      </c>
      <c r="R18" s="30" t="n">
        <f aca="false">COUNTIF($H$12:$H$311,Q18)</f>
        <v>0</v>
      </c>
    </row>
    <row r="19" customFormat="false" ht="15" hidden="false" customHeight="false" outlineLevel="0" collapsed="false">
      <c r="B19" s="27" t="n">
        <f aca="false">IF(C19="","",ROW()-11)</f>
        <v>8</v>
      </c>
      <c r="C19" s="28" t="s">
        <v>54</v>
      </c>
      <c r="D19" s="28" t="s">
        <v>55</v>
      </c>
      <c r="E19" s="28" t="s">
        <v>56</v>
      </c>
      <c r="F19" s="28" t="s">
        <v>57</v>
      </c>
      <c r="G19" s="29" t="n">
        <v>31329</v>
      </c>
      <c r="H19" s="28" t="s">
        <v>33</v>
      </c>
      <c r="I19" s="22" t="n">
        <f aca="false">IF(OR(C19="",N(J19)=0),"",_xlfn.MINIFS(Compras!$B$6:$B$1005,Compras!$C$6:$C$1005,C19))</f>
        <v>46242</v>
      </c>
      <c r="J19" s="23" t="n">
        <f aca="false">IF(C19="","",COUNTIF(Compras!$C$6:$C$1005,C19))</f>
        <v>3</v>
      </c>
      <c r="K19" s="24" t="n">
        <f aca="false">IF(C19="","",SUMIFS(Compras!$F$6:$F$1005,Compras!$C$6:$C$1005,C19))</f>
        <v>529.9</v>
      </c>
      <c r="L19" s="22" t="n">
        <f aca="false">IF(OR(C19="",N(J19)=0),"",_xlfn.MAXIFS(Compras!$B$6:$B$1005,Compras!$C$6:$C$1005,C19))</f>
        <v>46290</v>
      </c>
      <c r="M19" s="25" t="str">
        <f aca="true">IF(C19="","",IF(N(J19)=0,"Sem compra",IF(TODAY()-L19&lt;=90,"Ativo","Sumido")))</f>
        <v>Ativo</v>
      </c>
      <c r="N19" s="25" t="str">
        <f aca="false">IF(OR(C19="",N(K19)=0),"",IF(K19&gt;=PERCENTILE($K$12:$K$311,0.8),"★★★ Ouro",IF(K19&gt;=MEDIAN($K$12:$K$311),"★★ Prata","★ Bronze")))</f>
        <v>★★ Prata</v>
      </c>
      <c r="Q19" s="30" t="s">
        <v>58</v>
      </c>
      <c r="R19" s="30" t="n">
        <f aca="false">COUNTIF($H$12:$H$311,Q19)</f>
        <v>0</v>
      </c>
    </row>
    <row r="20" customFormat="false" ht="15" hidden="false" customHeight="false" outlineLevel="0" collapsed="false">
      <c r="B20" s="19" t="n">
        <f aca="false">IF(C20="","",ROW()-11)</f>
        <v>9</v>
      </c>
      <c r="C20" s="20" t="s">
        <v>59</v>
      </c>
      <c r="D20" s="20" t="s">
        <v>60</v>
      </c>
      <c r="E20" s="20" t="s">
        <v>61</v>
      </c>
      <c r="F20" s="20" t="s">
        <v>26</v>
      </c>
      <c r="G20" s="21" t="n">
        <v>36088</v>
      </c>
      <c r="H20" s="20" t="s">
        <v>41</v>
      </c>
      <c r="I20" s="22" t="n">
        <f aca="false">IF(OR(C20="",N(J20)=0),"",_xlfn.MINIFS(Compras!$B$6:$B$1005,Compras!$C$6:$C$1005,C20))</f>
        <v>46073</v>
      </c>
      <c r="J20" s="23" t="n">
        <f aca="false">IF(C20="","",COUNTIF(Compras!$C$6:$C$1005,C20))</f>
        <v>2</v>
      </c>
      <c r="K20" s="24" t="n">
        <f aca="false">IF(C20="","",SUMIFS(Compras!$F$6:$F$1005,Compras!$C$6:$C$1005,C20))</f>
        <v>385</v>
      </c>
      <c r="L20" s="22" t="n">
        <f aca="false">IF(OR(C20="",N(J20)=0),"",_xlfn.MAXIFS(Compras!$B$6:$B$1005,Compras!$C$6:$C$1005,C20))</f>
        <v>46097</v>
      </c>
      <c r="M20" s="25" t="str">
        <f aca="true">IF(C20="","",IF(N(J20)=0,"Sem compra",IF(TODAY()-L20&lt;=90,"Ativo","Sumido")))</f>
        <v>Sumido</v>
      </c>
      <c r="N20" s="25" t="str">
        <f aca="false">IF(OR(C20="",N(K20)=0),"",IF(K20&gt;=PERCENTILE($K$12:$K$311,0.8),"★★★ Ouro",IF(K20&gt;=MEDIAN($K$12:$K$311),"★★ Prata","★ Bronze")))</f>
        <v>★ Bronze</v>
      </c>
      <c r="Q20" s="30" t="s">
        <v>62</v>
      </c>
      <c r="R20" s="30" t="n">
        <f aca="false">COUNTIF($H$12:$H$311,Q20)</f>
        <v>0</v>
      </c>
    </row>
    <row r="21" customFormat="false" ht="15" hidden="false" customHeight="false" outlineLevel="0" collapsed="false">
      <c r="B21" s="27" t="n">
        <f aca="false">IF(C21="","",ROW()-11)</f>
        <v>10</v>
      </c>
      <c r="C21" s="28" t="s">
        <v>63</v>
      </c>
      <c r="D21" s="28" t="s">
        <v>64</v>
      </c>
      <c r="E21" s="28" t="s">
        <v>65</v>
      </c>
      <c r="F21" s="28" t="s">
        <v>66</v>
      </c>
      <c r="G21" s="29" t="n">
        <v>32651</v>
      </c>
      <c r="H21" s="28" t="s">
        <v>41</v>
      </c>
      <c r="I21" s="22" t="n">
        <f aca="false">IF(OR(C21="",N(J21)=0),"",_xlfn.MINIFS(Compras!$B$6:$B$1005,Compras!$C$6:$C$1005,C21))</f>
        <v>46233</v>
      </c>
      <c r="J21" s="23" t="n">
        <f aca="false">IF(C21="","",COUNTIF(Compras!$C$6:$C$1005,C21))</f>
        <v>4</v>
      </c>
      <c r="K21" s="24" t="n">
        <f aca="false">IF(C21="","",SUMIFS(Compras!$F$6:$F$1005,Compras!$C$6:$C$1005,C21))</f>
        <v>795</v>
      </c>
      <c r="L21" s="22" t="n">
        <f aca="false">IF(OR(C21="",N(J21)=0),"",_xlfn.MAXIFS(Compras!$B$6:$B$1005,Compras!$C$6:$C$1005,C21))</f>
        <v>46274</v>
      </c>
      <c r="M21" s="25" t="str">
        <f aca="true">IF(C21="","",IF(N(J21)=0,"Sem compra",IF(TODAY()-L21&lt;=90,"Ativo","Sumido")))</f>
        <v>Ativo</v>
      </c>
      <c r="N21" s="25" t="str">
        <f aca="false">IF(OR(C21="",N(K21)=0),"",IF(K21&gt;=PERCENTILE($K$12:$K$311,0.8),"★★★ Ouro",IF(K21&gt;=MEDIAN($K$12:$K$311),"★★ Prata","★ Bronze")))</f>
        <v>★★★ Ouro</v>
      </c>
    </row>
    <row r="22" customFormat="false" ht="15" hidden="false" customHeight="false" outlineLevel="0" collapsed="false">
      <c r="B22" s="19" t="n">
        <f aca="false">IF(C22="","",ROW()-11)</f>
        <v>11</v>
      </c>
      <c r="C22" s="20" t="s">
        <v>67</v>
      </c>
      <c r="D22" s="20" t="s">
        <v>68</v>
      </c>
      <c r="E22" s="20" t="s">
        <v>69</v>
      </c>
      <c r="F22" s="20" t="s">
        <v>57</v>
      </c>
      <c r="G22" s="21" t="n">
        <v>37531</v>
      </c>
      <c r="H22" s="20" t="s">
        <v>41</v>
      </c>
      <c r="I22" s="22" t="n">
        <f aca="false">IF(OR(C22="",N(J22)=0),"",_xlfn.MINIFS(Compras!$B$6:$B$1005,Compras!$C$6:$C$1005,C22))</f>
        <v>46237</v>
      </c>
      <c r="J22" s="23" t="n">
        <f aca="false">IF(C22="","",COUNTIF(Compras!$C$6:$C$1005,C22))</f>
        <v>3</v>
      </c>
      <c r="K22" s="24" t="n">
        <f aca="false">IF(C22="","",SUMIFS(Compras!$F$6:$F$1005,Compras!$C$6:$C$1005,C22))</f>
        <v>529.9</v>
      </c>
      <c r="L22" s="22" t="n">
        <f aca="false">IF(OR(C22="",N(J22)=0),"",_xlfn.MAXIFS(Compras!$B$6:$B$1005,Compras!$C$6:$C$1005,C22))</f>
        <v>46271</v>
      </c>
      <c r="M22" s="25" t="str">
        <f aca="true">IF(C22="","",IF(N(J22)=0,"Sem compra",IF(TODAY()-L22&lt;=90,"Ativo","Sumido")))</f>
        <v>Ativo</v>
      </c>
      <c r="N22" s="25" t="str">
        <f aca="false">IF(OR(C22="",N(K22)=0),"",IF(K22&gt;=PERCENTILE($K$12:$K$311,0.8),"★★★ Ouro",IF(K22&gt;=MEDIAN($K$12:$K$311),"★★ Prata","★ Bronze")))</f>
        <v>★★ Prata</v>
      </c>
    </row>
    <row r="23" customFormat="false" ht="15" hidden="false" customHeight="false" outlineLevel="0" collapsed="false">
      <c r="B23" s="27" t="n">
        <f aca="false">IF(C23="","",ROW()-11)</f>
        <v>12</v>
      </c>
      <c r="C23" s="28" t="s">
        <v>70</v>
      </c>
      <c r="D23" s="28" t="s">
        <v>71</v>
      </c>
      <c r="E23" s="28" t="s">
        <v>72</v>
      </c>
      <c r="F23" s="28" t="s">
        <v>57</v>
      </c>
      <c r="G23" s="29" t="n">
        <v>29428</v>
      </c>
      <c r="H23" s="28" t="s">
        <v>45</v>
      </c>
      <c r="I23" s="22" t="n">
        <f aca="false">IF(OR(C23="",N(J23)=0),"",_xlfn.MINIFS(Compras!$B$6:$B$1005,Compras!$C$6:$C$1005,C23))</f>
        <v>46263</v>
      </c>
      <c r="J23" s="23" t="n">
        <f aca="false">IF(C23="","",COUNTIF(Compras!$C$6:$C$1005,C23))</f>
        <v>6</v>
      </c>
      <c r="K23" s="24" t="n">
        <f aca="false">IF(C23="","",SUMIFS(Compras!$F$6:$F$1005,Compras!$C$6:$C$1005,C23))</f>
        <v>1145</v>
      </c>
      <c r="L23" s="22" t="n">
        <f aca="false">IF(OR(C23="",N(J23)=0),"",_xlfn.MAXIFS(Compras!$B$6:$B$1005,Compras!$C$6:$C$1005,C23))</f>
        <v>46307</v>
      </c>
      <c r="M23" s="25" t="str">
        <f aca="true">IF(C23="","",IF(N(J23)=0,"Sem compra",IF(TODAY()-L23&lt;=90,"Ativo","Sumido")))</f>
        <v>Ativo</v>
      </c>
      <c r="N23" s="25" t="str">
        <f aca="false">IF(OR(C23="",N(K23)=0),"",IF(K23&gt;=PERCENTILE($K$12:$K$311,0.8),"★★★ Ouro",IF(K23&gt;=MEDIAN($K$12:$K$311),"★★ Prata","★ Bronze")))</f>
        <v>★★★ Ouro</v>
      </c>
    </row>
    <row r="24" customFormat="false" ht="15" hidden="false" customHeight="false" outlineLevel="0" collapsed="false">
      <c r="B24" s="19" t="str">
        <f aca="false">IF(C24="","",ROW()-11)</f>
        <v/>
      </c>
      <c r="C24" s="20"/>
      <c r="D24" s="20"/>
      <c r="E24" s="20"/>
      <c r="F24" s="20"/>
      <c r="G24" s="21"/>
      <c r="H24" s="20"/>
      <c r="I24" s="22" t="str">
        <f aca="false">IF(OR(C24="",N(J24)=0),"",_xlfn.MINIFS(Compras!$B$6:$B$1005,Compras!$C$6:$C$1005,C24))</f>
        <v/>
      </c>
      <c r="J24" s="23" t="str">
        <f aca="false">IF(C24="","",COUNTIF(Compras!$C$6:$C$1005,C24))</f>
        <v/>
      </c>
      <c r="K24" s="24" t="str">
        <f aca="false">IF(C24="","",SUMIFS(Compras!$F$6:$F$1005,Compras!$C$6:$C$1005,C24))</f>
        <v/>
      </c>
      <c r="L24" s="22" t="str">
        <f aca="false">IF(OR(C24="",N(J24)=0),"",_xlfn.MAXIFS(Compras!$B$6:$B$1005,Compras!$C$6:$C$1005,C24))</f>
        <v/>
      </c>
      <c r="M24" s="25" t="str">
        <f aca="true">IF(C24="","",IF(N(J24)=0,"Sem compra",IF(TODAY()-L24&lt;=90,"Ativo","Sumido")))</f>
        <v/>
      </c>
      <c r="N24" s="25" t="str">
        <f aca="false">IF(OR(C24="",N(K24)=0),"",IF(K24&gt;=PERCENTILE($K$12:$K$311,0.8),"★★★ Ouro",IF(K24&gt;=MEDIAN($K$12:$K$311),"★★ Prata","★ Bronze")))</f>
        <v/>
      </c>
    </row>
    <row r="25" customFormat="false" ht="15" hidden="false" customHeight="false" outlineLevel="0" collapsed="false">
      <c r="B25" s="27" t="str">
        <f aca="false">IF(C25="","",ROW()-11)</f>
        <v/>
      </c>
      <c r="C25" s="28"/>
      <c r="D25" s="28"/>
      <c r="E25" s="28"/>
      <c r="F25" s="28"/>
      <c r="G25" s="29"/>
      <c r="H25" s="28"/>
      <c r="I25" s="22" t="str">
        <f aca="false">IF(OR(C25="",N(J25)=0),"",_xlfn.MINIFS(Compras!$B$6:$B$1005,Compras!$C$6:$C$1005,C25))</f>
        <v/>
      </c>
      <c r="J25" s="23" t="str">
        <f aca="false">IF(C25="","",COUNTIF(Compras!$C$6:$C$1005,C25))</f>
        <v/>
      </c>
      <c r="K25" s="24" t="str">
        <f aca="false">IF(C25="","",SUMIFS(Compras!$F$6:$F$1005,Compras!$C$6:$C$1005,C25))</f>
        <v/>
      </c>
      <c r="L25" s="22" t="str">
        <f aca="false">IF(OR(C25="",N(J25)=0),"",_xlfn.MAXIFS(Compras!$B$6:$B$1005,Compras!$C$6:$C$1005,C25))</f>
        <v/>
      </c>
      <c r="M25" s="25" t="str">
        <f aca="true">IF(C25="","",IF(N(J25)=0,"Sem compra",IF(TODAY()-L25&lt;=90,"Ativo","Sumido")))</f>
        <v/>
      </c>
      <c r="N25" s="25" t="str">
        <f aca="false">IF(OR(C25="",N(K25)=0),"",IF(K25&gt;=PERCENTILE($K$12:$K$311,0.8),"★★★ Ouro",IF(K25&gt;=MEDIAN($K$12:$K$311),"★★ Prata","★ Bronze")))</f>
        <v/>
      </c>
    </row>
    <row r="26" customFormat="false" ht="15" hidden="false" customHeight="false" outlineLevel="0" collapsed="false">
      <c r="B26" s="19" t="str">
        <f aca="false">IF(C26="","",ROW()-11)</f>
        <v/>
      </c>
      <c r="C26" s="20"/>
      <c r="D26" s="20"/>
      <c r="E26" s="20"/>
      <c r="F26" s="20"/>
      <c r="G26" s="21"/>
      <c r="H26" s="20"/>
      <c r="I26" s="22" t="str">
        <f aca="false">IF(OR(C26="",N(J26)=0),"",_xlfn.MINIFS(Compras!$B$6:$B$1005,Compras!$C$6:$C$1005,C26))</f>
        <v/>
      </c>
      <c r="J26" s="23" t="str">
        <f aca="false">IF(C26="","",COUNTIF(Compras!$C$6:$C$1005,C26))</f>
        <v/>
      </c>
      <c r="K26" s="24" t="str">
        <f aca="false">IF(C26="","",SUMIFS(Compras!$F$6:$F$1005,Compras!$C$6:$C$1005,C26))</f>
        <v/>
      </c>
      <c r="L26" s="22" t="str">
        <f aca="false">IF(OR(C26="",N(J26)=0),"",_xlfn.MAXIFS(Compras!$B$6:$B$1005,Compras!$C$6:$C$1005,C26))</f>
        <v/>
      </c>
      <c r="M26" s="25" t="str">
        <f aca="true">IF(C26="","",IF(N(J26)=0,"Sem compra",IF(TODAY()-L26&lt;=90,"Ativo","Sumido")))</f>
        <v/>
      </c>
      <c r="N26" s="25" t="str">
        <f aca="false">IF(OR(C26="",N(K26)=0),"",IF(K26&gt;=PERCENTILE($K$12:$K$311,0.8),"★★★ Ouro",IF(K26&gt;=MEDIAN($K$12:$K$311),"★★ Prata","★ Bronze")))</f>
        <v/>
      </c>
    </row>
    <row r="27" customFormat="false" ht="15" hidden="false" customHeight="false" outlineLevel="0" collapsed="false">
      <c r="B27" s="27" t="str">
        <f aca="false">IF(C27="","",ROW()-11)</f>
        <v/>
      </c>
      <c r="C27" s="28"/>
      <c r="D27" s="28"/>
      <c r="E27" s="28"/>
      <c r="F27" s="28"/>
      <c r="G27" s="29"/>
      <c r="H27" s="28"/>
      <c r="I27" s="22" t="str">
        <f aca="false">IF(OR(C27="",N(J27)=0),"",_xlfn.MINIFS(Compras!$B$6:$B$1005,Compras!$C$6:$C$1005,C27))</f>
        <v/>
      </c>
      <c r="J27" s="23" t="str">
        <f aca="false">IF(C27="","",COUNTIF(Compras!$C$6:$C$1005,C27))</f>
        <v/>
      </c>
      <c r="K27" s="24" t="str">
        <f aca="false">IF(C27="","",SUMIFS(Compras!$F$6:$F$1005,Compras!$C$6:$C$1005,C27))</f>
        <v/>
      </c>
      <c r="L27" s="22" t="str">
        <f aca="false">IF(OR(C27="",N(J27)=0),"",_xlfn.MAXIFS(Compras!$B$6:$B$1005,Compras!$C$6:$C$1005,C27))</f>
        <v/>
      </c>
      <c r="M27" s="25" t="str">
        <f aca="true">IF(C27="","",IF(N(J27)=0,"Sem compra",IF(TODAY()-L27&lt;=90,"Ativo","Sumido")))</f>
        <v/>
      </c>
      <c r="N27" s="25" t="str">
        <f aca="false">IF(OR(C27="",N(K27)=0),"",IF(K27&gt;=PERCENTILE($K$12:$K$311,0.8),"★★★ Ouro",IF(K27&gt;=MEDIAN($K$12:$K$311),"★★ Prata","★ Bronze")))</f>
        <v/>
      </c>
    </row>
    <row r="28" customFormat="false" ht="15" hidden="false" customHeight="false" outlineLevel="0" collapsed="false">
      <c r="B28" s="19" t="str">
        <f aca="false">IF(C28="","",ROW()-11)</f>
        <v/>
      </c>
      <c r="C28" s="20"/>
      <c r="D28" s="20"/>
      <c r="E28" s="20"/>
      <c r="F28" s="20"/>
      <c r="G28" s="21"/>
      <c r="H28" s="20"/>
      <c r="I28" s="22" t="str">
        <f aca="false">IF(OR(C28="",N(J28)=0),"",_xlfn.MINIFS(Compras!$B$6:$B$1005,Compras!$C$6:$C$1005,C28))</f>
        <v/>
      </c>
      <c r="J28" s="23" t="str">
        <f aca="false">IF(C28="","",COUNTIF(Compras!$C$6:$C$1005,C28))</f>
        <v/>
      </c>
      <c r="K28" s="24" t="str">
        <f aca="false">IF(C28="","",SUMIFS(Compras!$F$6:$F$1005,Compras!$C$6:$C$1005,C28))</f>
        <v/>
      </c>
      <c r="L28" s="22" t="str">
        <f aca="false">IF(OR(C28="",N(J28)=0),"",_xlfn.MAXIFS(Compras!$B$6:$B$1005,Compras!$C$6:$C$1005,C28))</f>
        <v/>
      </c>
      <c r="M28" s="25" t="str">
        <f aca="true">IF(C28="","",IF(N(J28)=0,"Sem compra",IF(TODAY()-L28&lt;=90,"Ativo","Sumido")))</f>
        <v/>
      </c>
      <c r="N28" s="25" t="str">
        <f aca="false">IF(OR(C28="",N(K28)=0),"",IF(K28&gt;=PERCENTILE($K$12:$K$311,0.8),"★★★ Ouro",IF(K28&gt;=MEDIAN($K$12:$K$311),"★★ Prata","★ Bronze")))</f>
        <v/>
      </c>
    </row>
    <row r="29" customFormat="false" ht="15" hidden="false" customHeight="false" outlineLevel="0" collapsed="false">
      <c r="B29" s="27" t="str">
        <f aca="false">IF(C29="","",ROW()-11)</f>
        <v/>
      </c>
      <c r="C29" s="28"/>
      <c r="D29" s="28"/>
      <c r="E29" s="28"/>
      <c r="F29" s="28"/>
      <c r="G29" s="29"/>
      <c r="H29" s="28"/>
      <c r="I29" s="22" t="str">
        <f aca="false">IF(OR(C29="",N(J29)=0),"",_xlfn.MINIFS(Compras!$B$6:$B$1005,Compras!$C$6:$C$1005,C29))</f>
        <v/>
      </c>
      <c r="J29" s="23" t="str">
        <f aca="false">IF(C29="","",COUNTIF(Compras!$C$6:$C$1005,C29))</f>
        <v/>
      </c>
      <c r="K29" s="24" t="str">
        <f aca="false">IF(C29="","",SUMIFS(Compras!$F$6:$F$1005,Compras!$C$6:$C$1005,C29))</f>
        <v/>
      </c>
      <c r="L29" s="22" t="str">
        <f aca="false">IF(OR(C29="",N(J29)=0),"",_xlfn.MAXIFS(Compras!$B$6:$B$1005,Compras!$C$6:$C$1005,C29))</f>
        <v/>
      </c>
      <c r="M29" s="25" t="str">
        <f aca="true">IF(C29="","",IF(N(J29)=0,"Sem compra",IF(TODAY()-L29&lt;=90,"Ativo","Sumido")))</f>
        <v/>
      </c>
      <c r="N29" s="25" t="str">
        <f aca="false">IF(OR(C29="",N(K29)=0),"",IF(K29&gt;=PERCENTILE($K$12:$K$311,0.8),"★★★ Ouro",IF(K29&gt;=MEDIAN($K$12:$K$311),"★★ Prata","★ Bronze")))</f>
        <v/>
      </c>
    </row>
    <row r="30" customFormat="false" ht="15" hidden="false" customHeight="false" outlineLevel="0" collapsed="false">
      <c r="B30" s="19" t="str">
        <f aca="false">IF(C30="","",ROW()-11)</f>
        <v/>
      </c>
      <c r="C30" s="20"/>
      <c r="D30" s="20"/>
      <c r="E30" s="20"/>
      <c r="F30" s="20"/>
      <c r="G30" s="21"/>
      <c r="H30" s="20"/>
      <c r="I30" s="22" t="str">
        <f aca="false">IF(OR(C30="",N(J30)=0),"",_xlfn.MINIFS(Compras!$B$6:$B$1005,Compras!$C$6:$C$1005,C30))</f>
        <v/>
      </c>
      <c r="J30" s="23" t="str">
        <f aca="false">IF(C30="","",COUNTIF(Compras!$C$6:$C$1005,C30))</f>
        <v/>
      </c>
      <c r="K30" s="24" t="str">
        <f aca="false">IF(C30="","",SUMIFS(Compras!$F$6:$F$1005,Compras!$C$6:$C$1005,C30))</f>
        <v/>
      </c>
      <c r="L30" s="22" t="str">
        <f aca="false">IF(OR(C30="",N(J30)=0),"",_xlfn.MAXIFS(Compras!$B$6:$B$1005,Compras!$C$6:$C$1005,C30))</f>
        <v/>
      </c>
      <c r="M30" s="25" t="str">
        <f aca="true">IF(C30="","",IF(N(J30)=0,"Sem compra",IF(TODAY()-L30&lt;=90,"Ativo","Sumido")))</f>
        <v/>
      </c>
      <c r="N30" s="25" t="str">
        <f aca="false">IF(OR(C30="",N(K30)=0),"",IF(K30&gt;=PERCENTILE($K$12:$K$311,0.8),"★★★ Ouro",IF(K30&gt;=MEDIAN($K$12:$K$311),"★★ Prata","★ Bronze")))</f>
        <v/>
      </c>
    </row>
    <row r="31" customFormat="false" ht="15" hidden="false" customHeight="false" outlineLevel="0" collapsed="false">
      <c r="B31" s="27" t="str">
        <f aca="false">IF(C31="","",ROW()-11)</f>
        <v/>
      </c>
      <c r="C31" s="28"/>
      <c r="D31" s="28"/>
      <c r="E31" s="28"/>
      <c r="F31" s="28"/>
      <c r="G31" s="29"/>
      <c r="H31" s="28"/>
      <c r="I31" s="22" t="str">
        <f aca="false">IF(OR(C31="",N(J31)=0),"",_xlfn.MINIFS(Compras!$B$6:$B$1005,Compras!$C$6:$C$1005,C31))</f>
        <v/>
      </c>
      <c r="J31" s="23" t="str">
        <f aca="false">IF(C31="","",COUNTIF(Compras!$C$6:$C$1005,C31))</f>
        <v/>
      </c>
      <c r="K31" s="24" t="str">
        <f aca="false">IF(C31="","",SUMIFS(Compras!$F$6:$F$1005,Compras!$C$6:$C$1005,C31))</f>
        <v/>
      </c>
      <c r="L31" s="22" t="str">
        <f aca="false">IF(OR(C31="",N(J31)=0),"",_xlfn.MAXIFS(Compras!$B$6:$B$1005,Compras!$C$6:$C$1005,C31))</f>
        <v/>
      </c>
      <c r="M31" s="25" t="str">
        <f aca="true">IF(C31="","",IF(N(J31)=0,"Sem compra",IF(TODAY()-L31&lt;=90,"Ativo","Sumido")))</f>
        <v/>
      </c>
      <c r="N31" s="25" t="str">
        <f aca="false">IF(OR(C31="",N(K31)=0),"",IF(K31&gt;=PERCENTILE($K$12:$K$311,0.8),"★★★ Ouro",IF(K31&gt;=MEDIAN($K$12:$K$311),"★★ Prata","★ Bronze")))</f>
        <v/>
      </c>
    </row>
    <row r="32" customFormat="false" ht="15" hidden="false" customHeight="false" outlineLevel="0" collapsed="false">
      <c r="B32" s="19" t="str">
        <f aca="false">IF(C32="","",ROW()-11)</f>
        <v/>
      </c>
      <c r="C32" s="20"/>
      <c r="D32" s="20"/>
      <c r="E32" s="20"/>
      <c r="F32" s="20"/>
      <c r="G32" s="21"/>
      <c r="H32" s="20"/>
      <c r="I32" s="22" t="str">
        <f aca="false">IF(OR(C32="",N(J32)=0),"",_xlfn.MINIFS(Compras!$B$6:$B$1005,Compras!$C$6:$C$1005,C32))</f>
        <v/>
      </c>
      <c r="J32" s="23" t="str">
        <f aca="false">IF(C32="","",COUNTIF(Compras!$C$6:$C$1005,C32))</f>
        <v/>
      </c>
      <c r="K32" s="24" t="str">
        <f aca="false">IF(C32="","",SUMIFS(Compras!$F$6:$F$1005,Compras!$C$6:$C$1005,C32))</f>
        <v/>
      </c>
      <c r="L32" s="22" t="str">
        <f aca="false">IF(OR(C32="",N(J32)=0),"",_xlfn.MAXIFS(Compras!$B$6:$B$1005,Compras!$C$6:$C$1005,C32))</f>
        <v/>
      </c>
      <c r="M32" s="25" t="str">
        <f aca="true">IF(C32="","",IF(N(J32)=0,"Sem compra",IF(TODAY()-L32&lt;=90,"Ativo","Sumido")))</f>
        <v/>
      </c>
      <c r="N32" s="25" t="str">
        <f aca="false">IF(OR(C32="",N(K32)=0),"",IF(K32&gt;=PERCENTILE($K$12:$K$311,0.8),"★★★ Ouro",IF(K32&gt;=MEDIAN($K$12:$K$311),"★★ Prata","★ Bronze")))</f>
        <v/>
      </c>
    </row>
    <row r="33" customFormat="false" ht="15" hidden="false" customHeight="false" outlineLevel="0" collapsed="false">
      <c r="B33" s="27" t="str">
        <f aca="false">IF(C33="","",ROW()-11)</f>
        <v/>
      </c>
      <c r="C33" s="28"/>
      <c r="D33" s="28"/>
      <c r="E33" s="28"/>
      <c r="F33" s="28"/>
      <c r="G33" s="29"/>
      <c r="H33" s="28"/>
      <c r="I33" s="22" t="str">
        <f aca="false">IF(OR(C33="",N(J33)=0),"",_xlfn.MINIFS(Compras!$B$6:$B$1005,Compras!$C$6:$C$1005,C33))</f>
        <v/>
      </c>
      <c r="J33" s="23" t="str">
        <f aca="false">IF(C33="","",COUNTIF(Compras!$C$6:$C$1005,C33))</f>
        <v/>
      </c>
      <c r="K33" s="24" t="str">
        <f aca="false">IF(C33="","",SUMIFS(Compras!$F$6:$F$1005,Compras!$C$6:$C$1005,C33))</f>
        <v/>
      </c>
      <c r="L33" s="22" t="str">
        <f aca="false">IF(OR(C33="",N(J33)=0),"",_xlfn.MAXIFS(Compras!$B$6:$B$1005,Compras!$C$6:$C$1005,C33))</f>
        <v/>
      </c>
      <c r="M33" s="25" t="str">
        <f aca="true">IF(C33="","",IF(N(J33)=0,"Sem compra",IF(TODAY()-L33&lt;=90,"Ativo","Sumido")))</f>
        <v/>
      </c>
      <c r="N33" s="25" t="str">
        <f aca="false">IF(OR(C33="",N(K33)=0),"",IF(K33&gt;=PERCENTILE($K$12:$K$311,0.8),"★★★ Ouro",IF(K33&gt;=MEDIAN($K$12:$K$311),"★★ Prata","★ Bronze")))</f>
        <v/>
      </c>
    </row>
    <row r="34" customFormat="false" ht="15" hidden="false" customHeight="false" outlineLevel="0" collapsed="false">
      <c r="B34" s="19" t="str">
        <f aca="false">IF(C34="","",ROW()-11)</f>
        <v/>
      </c>
      <c r="C34" s="20"/>
      <c r="D34" s="20"/>
      <c r="E34" s="20"/>
      <c r="F34" s="20"/>
      <c r="G34" s="21"/>
      <c r="H34" s="20"/>
      <c r="I34" s="22" t="str">
        <f aca="false">IF(OR(C34="",N(J34)=0),"",_xlfn.MINIFS(Compras!$B$6:$B$1005,Compras!$C$6:$C$1005,C34))</f>
        <v/>
      </c>
      <c r="J34" s="23" t="str">
        <f aca="false">IF(C34="","",COUNTIF(Compras!$C$6:$C$1005,C34))</f>
        <v/>
      </c>
      <c r="K34" s="24" t="str">
        <f aca="false">IF(C34="","",SUMIFS(Compras!$F$6:$F$1005,Compras!$C$6:$C$1005,C34))</f>
        <v/>
      </c>
      <c r="L34" s="22" t="str">
        <f aca="false">IF(OR(C34="",N(J34)=0),"",_xlfn.MAXIFS(Compras!$B$6:$B$1005,Compras!$C$6:$C$1005,C34))</f>
        <v/>
      </c>
      <c r="M34" s="25" t="str">
        <f aca="true">IF(C34="","",IF(N(J34)=0,"Sem compra",IF(TODAY()-L34&lt;=90,"Ativo","Sumido")))</f>
        <v/>
      </c>
      <c r="N34" s="25" t="str">
        <f aca="false">IF(OR(C34="",N(K34)=0),"",IF(K34&gt;=PERCENTILE($K$12:$K$311,0.8),"★★★ Ouro",IF(K34&gt;=MEDIAN($K$12:$K$311),"★★ Prata","★ Bronze")))</f>
        <v/>
      </c>
    </row>
    <row r="35" customFormat="false" ht="15" hidden="false" customHeight="false" outlineLevel="0" collapsed="false">
      <c r="B35" s="27" t="str">
        <f aca="false">IF(C35="","",ROW()-11)</f>
        <v/>
      </c>
      <c r="C35" s="28"/>
      <c r="D35" s="28"/>
      <c r="E35" s="28"/>
      <c r="F35" s="28"/>
      <c r="G35" s="29"/>
      <c r="H35" s="28"/>
      <c r="I35" s="22" t="str">
        <f aca="false">IF(OR(C35="",N(J35)=0),"",_xlfn.MINIFS(Compras!$B$6:$B$1005,Compras!$C$6:$C$1005,C35))</f>
        <v/>
      </c>
      <c r="J35" s="23" t="str">
        <f aca="false">IF(C35="","",COUNTIF(Compras!$C$6:$C$1005,C35))</f>
        <v/>
      </c>
      <c r="K35" s="24" t="str">
        <f aca="false">IF(C35="","",SUMIFS(Compras!$F$6:$F$1005,Compras!$C$6:$C$1005,C35))</f>
        <v/>
      </c>
      <c r="L35" s="22" t="str">
        <f aca="false">IF(OR(C35="",N(J35)=0),"",_xlfn.MAXIFS(Compras!$B$6:$B$1005,Compras!$C$6:$C$1005,C35))</f>
        <v/>
      </c>
      <c r="M35" s="25" t="str">
        <f aca="true">IF(C35="","",IF(N(J35)=0,"Sem compra",IF(TODAY()-L35&lt;=90,"Ativo","Sumido")))</f>
        <v/>
      </c>
      <c r="N35" s="25" t="str">
        <f aca="false">IF(OR(C35="",N(K35)=0),"",IF(K35&gt;=PERCENTILE($K$12:$K$311,0.8),"★★★ Ouro",IF(K35&gt;=MEDIAN($K$12:$K$311),"★★ Prata","★ Bronze")))</f>
        <v/>
      </c>
    </row>
    <row r="36" customFormat="false" ht="15" hidden="false" customHeight="false" outlineLevel="0" collapsed="false">
      <c r="B36" s="19" t="str">
        <f aca="false">IF(C36="","",ROW()-11)</f>
        <v/>
      </c>
      <c r="C36" s="20"/>
      <c r="D36" s="20"/>
      <c r="E36" s="20"/>
      <c r="F36" s="20"/>
      <c r="G36" s="21"/>
      <c r="H36" s="20"/>
      <c r="I36" s="22" t="str">
        <f aca="false">IF(OR(C36="",N(J36)=0),"",_xlfn.MINIFS(Compras!$B$6:$B$1005,Compras!$C$6:$C$1005,C36))</f>
        <v/>
      </c>
      <c r="J36" s="23" t="str">
        <f aca="false">IF(C36="","",COUNTIF(Compras!$C$6:$C$1005,C36))</f>
        <v/>
      </c>
      <c r="K36" s="24" t="str">
        <f aca="false">IF(C36="","",SUMIFS(Compras!$F$6:$F$1005,Compras!$C$6:$C$1005,C36))</f>
        <v/>
      </c>
      <c r="L36" s="22" t="str">
        <f aca="false">IF(OR(C36="",N(J36)=0),"",_xlfn.MAXIFS(Compras!$B$6:$B$1005,Compras!$C$6:$C$1005,C36))</f>
        <v/>
      </c>
      <c r="M36" s="25" t="str">
        <f aca="true">IF(C36="","",IF(N(J36)=0,"Sem compra",IF(TODAY()-L36&lt;=90,"Ativo","Sumido")))</f>
        <v/>
      </c>
      <c r="N36" s="25" t="str">
        <f aca="false">IF(OR(C36="",N(K36)=0),"",IF(K36&gt;=PERCENTILE($K$12:$K$311,0.8),"★★★ Ouro",IF(K36&gt;=MEDIAN($K$12:$K$311),"★★ Prata","★ Bronze")))</f>
        <v/>
      </c>
    </row>
    <row r="37" customFormat="false" ht="15" hidden="false" customHeight="false" outlineLevel="0" collapsed="false">
      <c r="B37" s="27" t="str">
        <f aca="false">IF(C37="","",ROW()-11)</f>
        <v/>
      </c>
      <c r="C37" s="28"/>
      <c r="D37" s="28"/>
      <c r="E37" s="28"/>
      <c r="F37" s="28"/>
      <c r="G37" s="29"/>
      <c r="H37" s="28"/>
      <c r="I37" s="22" t="str">
        <f aca="false">IF(OR(C37="",N(J37)=0),"",_xlfn.MINIFS(Compras!$B$6:$B$1005,Compras!$C$6:$C$1005,C37))</f>
        <v/>
      </c>
      <c r="J37" s="23" t="str">
        <f aca="false">IF(C37="","",COUNTIF(Compras!$C$6:$C$1005,C37))</f>
        <v/>
      </c>
      <c r="K37" s="24" t="str">
        <f aca="false">IF(C37="","",SUMIFS(Compras!$F$6:$F$1005,Compras!$C$6:$C$1005,C37))</f>
        <v/>
      </c>
      <c r="L37" s="22" t="str">
        <f aca="false">IF(OR(C37="",N(J37)=0),"",_xlfn.MAXIFS(Compras!$B$6:$B$1005,Compras!$C$6:$C$1005,C37))</f>
        <v/>
      </c>
      <c r="M37" s="25" t="str">
        <f aca="true">IF(C37="","",IF(N(J37)=0,"Sem compra",IF(TODAY()-L37&lt;=90,"Ativo","Sumido")))</f>
        <v/>
      </c>
      <c r="N37" s="25" t="str">
        <f aca="false">IF(OR(C37="",N(K37)=0),"",IF(K37&gt;=PERCENTILE($K$12:$K$311,0.8),"★★★ Ouro",IF(K37&gt;=MEDIAN($K$12:$K$311),"★★ Prata","★ Bronze")))</f>
        <v/>
      </c>
    </row>
    <row r="38" customFormat="false" ht="15" hidden="false" customHeight="false" outlineLevel="0" collapsed="false">
      <c r="B38" s="19" t="str">
        <f aca="false">IF(C38="","",ROW()-11)</f>
        <v/>
      </c>
      <c r="C38" s="20"/>
      <c r="D38" s="20"/>
      <c r="E38" s="20"/>
      <c r="F38" s="20"/>
      <c r="G38" s="21"/>
      <c r="H38" s="20"/>
      <c r="I38" s="22" t="str">
        <f aca="false">IF(OR(C38="",N(J38)=0),"",_xlfn.MINIFS(Compras!$B$6:$B$1005,Compras!$C$6:$C$1005,C38))</f>
        <v/>
      </c>
      <c r="J38" s="23" t="str">
        <f aca="false">IF(C38="","",COUNTIF(Compras!$C$6:$C$1005,C38))</f>
        <v/>
      </c>
      <c r="K38" s="24" t="str">
        <f aca="false">IF(C38="","",SUMIFS(Compras!$F$6:$F$1005,Compras!$C$6:$C$1005,C38))</f>
        <v/>
      </c>
      <c r="L38" s="22" t="str">
        <f aca="false">IF(OR(C38="",N(J38)=0),"",_xlfn.MAXIFS(Compras!$B$6:$B$1005,Compras!$C$6:$C$1005,C38))</f>
        <v/>
      </c>
      <c r="M38" s="25" t="str">
        <f aca="true">IF(C38="","",IF(N(J38)=0,"Sem compra",IF(TODAY()-L38&lt;=90,"Ativo","Sumido")))</f>
        <v/>
      </c>
      <c r="N38" s="25" t="str">
        <f aca="false">IF(OR(C38="",N(K38)=0),"",IF(K38&gt;=PERCENTILE($K$12:$K$311,0.8),"★★★ Ouro",IF(K38&gt;=MEDIAN($K$12:$K$311),"★★ Prata","★ Bronze")))</f>
        <v/>
      </c>
    </row>
    <row r="39" customFormat="false" ht="15" hidden="false" customHeight="false" outlineLevel="0" collapsed="false">
      <c r="B39" s="27" t="str">
        <f aca="false">IF(C39="","",ROW()-11)</f>
        <v/>
      </c>
      <c r="C39" s="28"/>
      <c r="D39" s="28"/>
      <c r="E39" s="28"/>
      <c r="F39" s="28"/>
      <c r="G39" s="29"/>
      <c r="H39" s="28"/>
      <c r="I39" s="22" t="str">
        <f aca="false">IF(OR(C39="",N(J39)=0),"",_xlfn.MINIFS(Compras!$B$6:$B$1005,Compras!$C$6:$C$1005,C39))</f>
        <v/>
      </c>
      <c r="J39" s="23" t="str">
        <f aca="false">IF(C39="","",COUNTIF(Compras!$C$6:$C$1005,C39))</f>
        <v/>
      </c>
      <c r="K39" s="24" t="str">
        <f aca="false">IF(C39="","",SUMIFS(Compras!$F$6:$F$1005,Compras!$C$6:$C$1005,C39))</f>
        <v/>
      </c>
      <c r="L39" s="22" t="str">
        <f aca="false">IF(OR(C39="",N(J39)=0),"",_xlfn.MAXIFS(Compras!$B$6:$B$1005,Compras!$C$6:$C$1005,C39))</f>
        <v/>
      </c>
      <c r="M39" s="25" t="str">
        <f aca="true">IF(C39="","",IF(N(J39)=0,"Sem compra",IF(TODAY()-L39&lt;=90,"Ativo","Sumido")))</f>
        <v/>
      </c>
      <c r="N39" s="25" t="str">
        <f aca="false">IF(OR(C39="",N(K39)=0),"",IF(K39&gt;=PERCENTILE($K$12:$K$311,0.8),"★★★ Ouro",IF(K39&gt;=MEDIAN($K$12:$K$311),"★★ Prata","★ Bronze")))</f>
        <v/>
      </c>
    </row>
    <row r="40" customFormat="false" ht="15" hidden="false" customHeight="false" outlineLevel="0" collapsed="false">
      <c r="B40" s="19" t="str">
        <f aca="false">IF(C40="","",ROW()-11)</f>
        <v/>
      </c>
      <c r="C40" s="20"/>
      <c r="D40" s="20"/>
      <c r="E40" s="20"/>
      <c r="F40" s="20"/>
      <c r="G40" s="21"/>
      <c r="H40" s="20"/>
      <c r="I40" s="22" t="str">
        <f aca="false">IF(OR(C40="",N(J40)=0),"",_xlfn.MINIFS(Compras!$B$6:$B$1005,Compras!$C$6:$C$1005,C40))</f>
        <v/>
      </c>
      <c r="J40" s="23" t="str">
        <f aca="false">IF(C40="","",COUNTIF(Compras!$C$6:$C$1005,C40))</f>
        <v/>
      </c>
      <c r="K40" s="24" t="str">
        <f aca="false">IF(C40="","",SUMIFS(Compras!$F$6:$F$1005,Compras!$C$6:$C$1005,C40))</f>
        <v/>
      </c>
      <c r="L40" s="22" t="str">
        <f aca="false">IF(OR(C40="",N(J40)=0),"",_xlfn.MAXIFS(Compras!$B$6:$B$1005,Compras!$C$6:$C$1005,C40))</f>
        <v/>
      </c>
      <c r="M40" s="25" t="str">
        <f aca="true">IF(C40="","",IF(N(J40)=0,"Sem compra",IF(TODAY()-L40&lt;=90,"Ativo","Sumido")))</f>
        <v/>
      </c>
      <c r="N40" s="25" t="str">
        <f aca="false">IF(OR(C40="",N(K40)=0),"",IF(K40&gt;=PERCENTILE($K$12:$K$311,0.8),"★★★ Ouro",IF(K40&gt;=MEDIAN($K$12:$K$311),"★★ Prata","★ Bronze")))</f>
        <v/>
      </c>
    </row>
    <row r="41" customFormat="false" ht="15" hidden="false" customHeight="false" outlineLevel="0" collapsed="false">
      <c r="B41" s="27" t="str">
        <f aca="false">IF(C41="","",ROW()-11)</f>
        <v/>
      </c>
      <c r="C41" s="28"/>
      <c r="D41" s="28"/>
      <c r="E41" s="28"/>
      <c r="F41" s="28"/>
      <c r="G41" s="29"/>
      <c r="H41" s="28"/>
      <c r="I41" s="22" t="str">
        <f aca="false">IF(OR(C41="",N(J41)=0),"",_xlfn.MINIFS(Compras!$B$6:$B$1005,Compras!$C$6:$C$1005,C41))</f>
        <v/>
      </c>
      <c r="J41" s="23" t="str">
        <f aca="false">IF(C41="","",COUNTIF(Compras!$C$6:$C$1005,C41))</f>
        <v/>
      </c>
      <c r="K41" s="24" t="str">
        <f aca="false">IF(C41="","",SUMIFS(Compras!$F$6:$F$1005,Compras!$C$6:$C$1005,C41))</f>
        <v/>
      </c>
      <c r="L41" s="22" t="str">
        <f aca="false">IF(OR(C41="",N(J41)=0),"",_xlfn.MAXIFS(Compras!$B$6:$B$1005,Compras!$C$6:$C$1005,C41))</f>
        <v/>
      </c>
      <c r="M41" s="25" t="str">
        <f aca="true">IF(C41="","",IF(N(J41)=0,"Sem compra",IF(TODAY()-L41&lt;=90,"Ativo","Sumido")))</f>
        <v/>
      </c>
      <c r="N41" s="25" t="str">
        <f aca="false">IF(OR(C41="",N(K41)=0),"",IF(K41&gt;=PERCENTILE($K$12:$K$311,0.8),"★★★ Ouro",IF(K41&gt;=MEDIAN($K$12:$K$311),"★★ Prata","★ Bronze")))</f>
        <v/>
      </c>
    </row>
    <row r="42" customFormat="false" ht="15" hidden="false" customHeight="false" outlineLevel="0" collapsed="false">
      <c r="B42" s="19" t="str">
        <f aca="false">IF(C42="","",ROW()-11)</f>
        <v/>
      </c>
      <c r="C42" s="20"/>
      <c r="D42" s="20"/>
      <c r="E42" s="20"/>
      <c r="F42" s="20"/>
      <c r="G42" s="21"/>
      <c r="H42" s="20"/>
      <c r="I42" s="22" t="str">
        <f aca="false">IF(OR(C42="",N(J42)=0),"",_xlfn.MINIFS(Compras!$B$6:$B$1005,Compras!$C$6:$C$1005,C42))</f>
        <v/>
      </c>
      <c r="J42" s="23" t="str">
        <f aca="false">IF(C42="","",COUNTIF(Compras!$C$6:$C$1005,C42))</f>
        <v/>
      </c>
      <c r="K42" s="24" t="str">
        <f aca="false">IF(C42="","",SUMIFS(Compras!$F$6:$F$1005,Compras!$C$6:$C$1005,C42))</f>
        <v/>
      </c>
      <c r="L42" s="22" t="str">
        <f aca="false">IF(OR(C42="",N(J42)=0),"",_xlfn.MAXIFS(Compras!$B$6:$B$1005,Compras!$C$6:$C$1005,C42))</f>
        <v/>
      </c>
      <c r="M42" s="25" t="str">
        <f aca="true">IF(C42="","",IF(N(J42)=0,"Sem compra",IF(TODAY()-L42&lt;=90,"Ativo","Sumido")))</f>
        <v/>
      </c>
      <c r="N42" s="25" t="str">
        <f aca="false">IF(OR(C42="",N(K42)=0),"",IF(K42&gt;=PERCENTILE($K$12:$K$311,0.8),"★★★ Ouro",IF(K42&gt;=MEDIAN($K$12:$K$311),"★★ Prata","★ Bronze")))</f>
        <v/>
      </c>
    </row>
    <row r="43" customFormat="false" ht="15" hidden="false" customHeight="false" outlineLevel="0" collapsed="false">
      <c r="B43" s="27" t="str">
        <f aca="false">IF(C43="","",ROW()-11)</f>
        <v/>
      </c>
      <c r="C43" s="28"/>
      <c r="D43" s="28"/>
      <c r="E43" s="28"/>
      <c r="F43" s="28"/>
      <c r="G43" s="29"/>
      <c r="H43" s="28"/>
      <c r="I43" s="22" t="str">
        <f aca="false">IF(OR(C43="",N(J43)=0),"",_xlfn.MINIFS(Compras!$B$6:$B$1005,Compras!$C$6:$C$1005,C43))</f>
        <v/>
      </c>
      <c r="J43" s="23" t="str">
        <f aca="false">IF(C43="","",COUNTIF(Compras!$C$6:$C$1005,C43))</f>
        <v/>
      </c>
      <c r="K43" s="24" t="str">
        <f aca="false">IF(C43="","",SUMIFS(Compras!$F$6:$F$1005,Compras!$C$6:$C$1005,C43))</f>
        <v/>
      </c>
      <c r="L43" s="22" t="str">
        <f aca="false">IF(OR(C43="",N(J43)=0),"",_xlfn.MAXIFS(Compras!$B$6:$B$1005,Compras!$C$6:$C$1005,C43))</f>
        <v/>
      </c>
      <c r="M43" s="25" t="str">
        <f aca="true">IF(C43="","",IF(N(J43)=0,"Sem compra",IF(TODAY()-L43&lt;=90,"Ativo","Sumido")))</f>
        <v/>
      </c>
      <c r="N43" s="25" t="str">
        <f aca="false">IF(OR(C43="",N(K43)=0),"",IF(K43&gt;=PERCENTILE($K$12:$K$311,0.8),"★★★ Ouro",IF(K43&gt;=MEDIAN($K$12:$K$311),"★★ Prata","★ Bronze")))</f>
        <v/>
      </c>
    </row>
    <row r="44" customFormat="false" ht="15" hidden="false" customHeight="false" outlineLevel="0" collapsed="false">
      <c r="B44" s="19" t="str">
        <f aca="false">IF(C44="","",ROW()-11)</f>
        <v/>
      </c>
      <c r="C44" s="20"/>
      <c r="D44" s="20"/>
      <c r="E44" s="20"/>
      <c r="F44" s="20"/>
      <c r="G44" s="21"/>
      <c r="H44" s="20"/>
      <c r="I44" s="22" t="str">
        <f aca="false">IF(OR(C44="",N(J44)=0),"",_xlfn.MINIFS(Compras!$B$6:$B$1005,Compras!$C$6:$C$1005,C44))</f>
        <v/>
      </c>
      <c r="J44" s="23" t="str">
        <f aca="false">IF(C44="","",COUNTIF(Compras!$C$6:$C$1005,C44))</f>
        <v/>
      </c>
      <c r="K44" s="24" t="str">
        <f aca="false">IF(C44="","",SUMIFS(Compras!$F$6:$F$1005,Compras!$C$6:$C$1005,C44))</f>
        <v/>
      </c>
      <c r="L44" s="22" t="str">
        <f aca="false">IF(OR(C44="",N(J44)=0),"",_xlfn.MAXIFS(Compras!$B$6:$B$1005,Compras!$C$6:$C$1005,C44))</f>
        <v/>
      </c>
      <c r="M44" s="25" t="str">
        <f aca="true">IF(C44="","",IF(N(J44)=0,"Sem compra",IF(TODAY()-L44&lt;=90,"Ativo","Sumido")))</f>
        <v/>
      </c>
      <c r="N44" s="25" t="str">
        <f aca="false">IF(OR(C44="",N(K44)=0),"",IF(K44&gt;=PERCENTILE($K$12:$K$311,0.8),"★★★ Ouro",IF(K44&gt;=MEDIAN($K$12:$K$311),"★★ Prata","★ Bronze")))</f>
        <v/>
      </c>
    </row>
    <row r="45" customFormat="false" ht="15" hidden="false" customHeight="false" outlineLevel="0" collapsed="false">
      <c r="B45" s="27" t="str">
        <f aca="false">IF(C45="","",ROW()-11)</f>
        <v/>
      </c>
      <c r="C45" s="28"/>
      <c r="D45" s="28"/>
      <c r="E45" s="28"/>
      <c r="F45" s="28"/>
      <c r="G45" s="29"/>
      <c r="H45" s="28"/>
      <c r="I45" s="22" t="str">
        <f aca="false">IF(OR(C45="",N(J45)=0),"",_xlfn.MINIFS(Compras!$B$6:$B$1005,Compras!$C$6:$C$1005,C45))</f>
        <v/>
      </c>
      <c r="J45" s="23" t="str">
        <f aca="false">IF(C45="","",COUNTIF(Compras!$C$6:$C$1005,C45))</f>
        <v/>
      </c>
      <c r="K45" s="24" t="str">
        <f aca="false">IF(C45="","",SUMIFS(Compras!$F$6:$F$1005,Compras!$C$6:$C$1005,C45))</f>
        <v/>
      </c>
      <c r="L45" s="22" t="str">
        <f aca="false">IF(OR(C45="",N(J45)=0),"",_xlfn.MAXIFS(Compras!$B$6:$B$1005,Compras!$C$6:$C$1005,C45))</f>
        <v/>
      </c>
      <c r="M45" s="25" t="str">
        <f aca="true">IF(C45="","",IF(N(J45)=0,"Sem compra",IF(TODAY()-L45&lt;=90,"Ativo","Sumido")))</f>
        <v/>
      </c>
      <c r="N45" s="25" t="str">
        <f aca="false">IF(OR(C45="",N(K45)=0),"",IF(K45&gt;=PERCENTILE($K$12:$K$311,0.8),"★★★ Ouro",IF(K45&gt;=MEDIAN($K$12:$K$311),"★★ Prata","★ Bronze")))</f>
        <v/>
      </c>
    </row>
    <row r="46" customFormat="false" ht="15" hidden="false" customHeight="false" outlineLevel="0" collapsed="false">
      <c r="B46" s="19" t="str">
        <f aca="false">IF(C46="","",ROW()-11)</f>
        <v/>
      </c>
      <c r="C46" s="20"/>
      <c r="D46" s="20"/>
      <c r="E46" s="20"/>
      <c r="F46" s="20"/>
      <c r="G46" s="21"/>
      <c r="H46" s="20"/>
      <c r="I46" s="22" t="str">
        <f aca="false">IF(OR(C46="",N(J46)=0),"",_xlfn.MINIFS(Compras!$B$6:$B$1005,Compras!$C$6:$C$1005,C46))</f>
        <v/>
      </c>
      <c r="J46" s="23" t="str">
        <f aca="false">IF(C46="","",COUNTIF(Compras!$C$6:$C$1005,C46))</f>
        <v/>
      </c>
      <c r="K46" s="24" t="str">
        <f aca="false">IF(C46="","",SUMIFS(Compras!$F$6:$F$1005,Compras!$C$6:$C$1005,C46))</f>
        <v/>
      </c>
      <c r="L46" s="22" t="str">
        <f aca="false">IF(OR(C46="",N(J46)=0),"",_xlfn.MAXIFS(Compras!$B$6:$B$1005,Compras!$C$6:$C$1005,C46))</f>
        <v/>
      </c>
      <c r="M46" s="25" t="str">
        <f aca="true">IF(C46="","",IF(N(J46)=0,"Sem compra",IF(TODAY()-L46&lt;=90,"Ativo","Sumido")))</f>
        <v/>
      </c>
      <c r="N46" s="25" t="str">
        <f aca="false">IF(OR(C46="",N(K46)=0),"",IF(K46&gt;=PERCENTILE($K$12:$K$311,0.8),"★★★ Ouro",IF(K46&gt;=MEDIAN($K$12:$K$311),"★★ Prata","★ Bronze")))</f>
        <v/>
      </c>
    </row>
    <row r="47" customFormat="false" ht="15" hidden="false" customHeight="false" outlineLevel="0" collapsed="false">
      <c r="B47" s="27" t="str">
        <f aca="false">IF(C47="","",ROW()-11)</f>
        <v/>
      </c>
      <c r="C47" s="28"/>
      <c r="D47" s="28"/>
      <c r="E47" s="28"/>
      <c r="F47" s="28"/>
      <c r="G47" s="29"/>
      <c r="H47" s="28"/>
      <c r="I47" s="22" t="str">
        <f aca="false">IF(OR(C47="",N(J47)=0),"",_xlfn.MINIFS(Compras!$B$6:$B$1005,Compras!$C$6:$C$1005,C47))</f>
        <v/>
      </c>
      <c r="J47" s="23" t="str">
        <f aca="false">IF(C47="","",COUNTIF(Compras!$C$6:$C$1005,C47))</f>
        <v/>
      </c>
      <c r="K47" s="24" t="str">
        <f aca="false">IF(C47="","",SUMIFS(Compras!$F$6:$F$1005,Compras!$C$6:$C$1005,C47))</f>
        <v/>
      </c>
      <c r="L47" s="22" t="str">
        <f aca="false">IF(OR(C47="",N(J47)=0),"",_xlfn.MAXIFS(Compras!$B$6:$B$1005,Compras!$C$6:$C$1005,C47))</f>
        <v/>
      </c>
      <c r="M47" s="25" t="str">
        <f aca="true">IF(C47="","",IF(N(J47)=0,"Sem compra",IF(TODAY()-L47&lt;=90,"Ativo","Sumido")))</f>
        <v/>
      </c>
      <c r="N47" s="25" t="str">
        <f aca="false">IF(OR(C47="",N(K47)=0),"",IF(K47&gt;=PERCENTILE($K$12:$K$311,0.8),"★★★ Ouro",IF(K47&gt;=MEDIAN($K$12:$K$311),"★★ Prata","★ Bronze")))</f>
        <v/>
      </c>
    </row>
    <row r="48" customFormat="false" ht="15" hidden="false" customHeight="false" outlineLevel="0" collapsed="false">
      <c r="B48" s="19" t="str">
        <f aca="false">IF(C48="","",ROW()-11)</f>
        <v/>
      </c>
      <c r="C48" s="20"/>
      <c r="D48" s="20"/>
      <c r="E48" s="20"/>
      <c r="F48" s="20"/>
      <c r="G48" s="21"/>
      <c r="H48" s="20"/>
      <c r="I48" s="22" t="str">
        <f aca="false">IF(OR(C48="",N(J48)=0),"",_xlfn.MINIFS(Compras!$B$6:$B$1005,Compras!$C$6:$C$1005,C48))</f>
        <v/>
      </c>
      <c r="J48" s="23" t="str">
        <f aca="false">IF(C48="","",COUNTIF(Compras!$C$6:$C$1005,C48))</f>
        <v/>
      </c>
      <c r="K48" s="24" t="str">
        <f aca="false">IF(C48="","",SUMIFS(Compras!$F$6:$F$1005,Compras!$C$6:$C$1005,C48))</f>
        <v/>
      </c>
      <c r="L48" s="22" t="str">
        <f aca="false">IF(OR(C48="",N(J48)=0),"",_xlfn.MAXIFS(Compras!$B$6:$B$1005,Compras!$C$6:$C$1005,C48))</f>
        <v/>
      </c>
      <c r="M48" s="25" t="str">
        <f aca="true">IF(C48="","",IF(N(J48)=0,"Sem compra",IF(TODAY()-L48&lt;=90,"Ativo","Sumido")))</f>
        <v/>
      </c>
      <c r="N48" s="25" t="str">
        <f aca="false">IF(OR(C48="",N(K48)=0),"",IF(K48&gt;=PERCENTILE($K$12:$K$311,0.8),"★★★ Ouro",IF(K48&gt;=MEDIAN($K$12:$K$311),"★★ Prata","★ Bronze")))</f>
        <v/>
      </c>
    </row>
    <row r="49" customFormat="false" ht="15" hidden="false" customHeight="false" outlineLevel="0" collapsed="false">
      <c r="B49" s="27" t="str">
        <f aca="false">IF(C49="","",ROW()-11)</f>
        <v/>
      </c>
      <c r="C49" s="28"/>
      <c r="D49" s="28"/>
      <c r="E49" s="28"/>
      <c r="F49" s="28"/>
      <c r="G49" s="29"/>
      <c r="H49" s="28"/>
      <c r="I49" s="22" t="str">
        <f aca="false">IF(OR(C49="",N(J49)=0),"",_xlfn.MINIFS(Compras!$B$6:$B$1005,Compras!$C$6:$C$1005,C49))</f>
        <v/>
      </c>
      <c r="J49" s="23" t="str">
        <f aca="false">IF(C49="","",COUNTIF(Compras!$C$6:$C$1005,C49))</f>
        <v/>
      </c>
      <c r="K49" s="24" t="str">
        <f aca="false">IF(C49="","",SUMIFS(Compras!$F$6:$F$1005,Compras!$C$6:$C$1005,C49))</f>
        <v/>
      </c>
      <c r="L49" s="22" t="str">
        <f aca="false">IF(OR(C49="",N(J49)=0),"",_xlfn.MAXIFS(Compras!$B$6:$B$1005,Compras!$C$6:$C$1005,C49))</f>
        <v/>
      </c>
      <c r="M49" s="25" t="str">
        <f aca="true">IF(C49="","",IF(N(J49)=0,"Sem compra",IF(TODAY()-L49&lt;=90,"Ativo","Sumido")))</f>
        <v/>
      </c>
      <c r="N49" s="25" t="str">
        <f aca="false">IF(OR(C49="",N(K49)=0),"",IF(K49&gt;=PERCENTILE($K$12:$K$311,0.8),"★★★ Ouro",IF(K49&gt;=MEDIAN($K$12:$K$311),"★★ Prata","★ Bronze")))</f>
        <v/>
      </c>
    </row>
    <row r="50" customFormat="false" ht="15" hidden="false" customHeight="false" outlineLevel="0" collapsed="false">
      <c r="B50" s="19" t="str">
        <f aca="false">IF(C50="","",ROW()-11)</f>
        <v/>
      </c>
      <c r="C50" s="20"/>
      <c r="D50" s="20"/>
      <c r="E50" s="20"/>
      <c r="F50" s="20"/>
      <c r="G50" s="21"/>
      <c r="H50" s="20"/>
      <c r="I50" s="22" t="str">
        <f aca="false">IF(OR(C50="",N(J50)=0),"",_xlfn.MINIFS(Compras!$B$6:$B$1005,Compras!$C$6:$C$1005,C50))</f>
        <v/>
      </c>
      <c r="J50" s="23" t="str">
        <f aca="false">IF(C50="","",COUNTIF(Compras!$C$6:$C$1005,C50))</f>
        <v/>
      </c>
      <c r="K50" s="24" t="str">
        <f aca="false">IF(C50="","",SUMIFS(Compras!$F$6:$F$1005,Compras!$C$6:$C$1005,C50))</f>
        <v/>
      </c>
      <c r="L50" s="22" t="str">
        <f aca="false">IF(OR(C50="",N(J50)=0),"",_xlfn.MAXIFS(Compras!$B$6:$B$1005,Compras!$C$6:$C$1005,C50))</f>
        <v/>
      </c>
      <c r="M50" s="25" t="str">
        <f aca="true">IF(C50="","",IF(N(J50)=0,"Sem compra",IF(TODAY()-L50&lt;=90,"Ativo","Sumido")))</f>
        <v/>
      </c>
      <c r="N50" s="25" t="str">
        <f aca="false">IF(OR(C50="",N(K50)=0),"",IF(K50&gt;=PERCENTILE($K$12:$K$311,0.8),"★★★ Ouro",IF(K50&gt;=MEDIAN($K$12:$K$311),"★★ Prata","★ Bronze")))</f>
        <v/>
      </c>
    </row>
    <row r="51" customFormat="false" ht="15" hidden="false" customHeight="false" outlineLevel="0" collapsed="false">
      <c r="B51" s="27" t="str">
        <f aca="false">IF(C51="","",ROW()-11)</f>
        <v/>
      </c>
      <c r="C51" s="28"/>
      <c r="D51" s="28"/>
      <c r="E51" s="28"/>
      <c r="F51" s="28"/>
      <c r="G51" s="29"/>
      <c r="H51" s="28"/>
      <c r="I51" s="22" t="str">
        <f aca="false">IF(OR(C51="",N(J51)=0),"",_xlfn.MINIFS(Compras!$B$6:$B$1005,Compras!$C$6:$C$1005,C51))</f>
        <v/>
      </c>
      <c r="J51" s="23" t="str">
        <f aca="false">IF(C51="","",COUNTIF(Compras!$C$6:$C$1005,C51))</f>
        <v/>
      </c>
      <c r="K51" s="24" t="str">
        <f aca="false">IF(C51="","",SUMIFS(Compras!$F$6:$F$1005,Compras!$C$6:$C$1005,C51))</f>
        <v/>
      </c>
      <c r="L51" s="22" t="str">
        <f aca="false">IF(OR(C51="",N(J51)=0),"",_xlfn.MAXIFS(Compras!$B$6:$B$1005,Compras!$C$6:$C$1005,C51))</f>
        <v/>
      </c>
      <c r="M51" s="25" t="str">
        <f aca="true">IF(C51="","",IF(N(J51)=0,"Sem compra",IF(TODAY()-L51&lt;=90,"Ativo","Sumido")))</f>
        <v/>
      </c>
      <c r="N51" s="25" t="str">
        <f aca="false">IF(OR(C51="",N(K51)=0),"",IF(K51&gt;=PERCENTILE($K$12:$K$311,0.8),"★★★ Ouro",IF(K51&gt;=MEDIAN($K$12:$K$311),"★★ Prata","★ Bronze")))</f>
        <v/>
      </c>
    </row>
    <row r="52" customFormat="false" ht="15" hidden="false" customHeight="false" outlineLevel="0" collapsed="false">
      <c r="B52" s="19" t="str">
        <f aca="false">IF(C52="","",ROW()-11)</f>
        <v/>
      </c>
      <c r="C52" s="20"/>
      <c r="D52" s="20"/>
      <c r="E52" s="20"/>
      <c r="F52" s="20"/>
      <c r="G52" s="21"/>
      <c r="H52" s="20"/>
      <c r="I52" s="22" t="str">
        <f aca="false">IF(OR(C52="",N(J52)=0),"",_xlfn.MINIFS(Compras!$B$6:$B$1005,Compras!$C$6:$C$1005,C52))</f>
        <v/>
      </c>
      <c r="J52" s="23" t="str">
        <f aca="false">IF(C52="","",COUNTIF(Compras!$C$6:$C$1005,C52))</f>
        <v/>
      </c>
      <c r="K52" s="24" t="str">
        <f aca="false">IF(C52="","",SUMIFS(Compras!$F$6:$F$1005,Compras!$C$6:$C$1005,C52))</f>
        <v/>
      </c>
      <c r="L52" s="22" t="str">
        <f aca="false">IF(OR(C52="",N(J52)=0),"",_xlfn.MAXIFS(Compras!$B$6:$B$1005,Compras!$C$6:$C$1005,C52))</f>
        <v/>
      </c>
      <c r="M52" s="25" t="str">
        <f aca="true">IF(C52="","",IF(N(J52)=0,"Sem compra",IF(TODAY()-L52&lt;=90,"Ativo","Sumido")))</f>
        <v/>
      </c>
      <c r="N52" s="25" t="str">
        <f aca="false">IF(OR(C52="",N(K52)=0),"",IF(K52&gt;=PERCENTILE($K$12:$K$311,0.8),"★★★ Ouro",IF(K52&gt;=MEDIAN($K$12:$K$311),"★★ Prata","★ Bronze")))</f>
        <v/>
      </c>
    </row>
    <row r="53" customFormat="false" ht="15" hidden="false" customHeight="false" outlineLevel="0" collapsed="false">
      <c r="B53" s="27" t="str">
        <f aca="false">IF(C53="","",ROW()-11)</f>
        <v/>
      </c>
      <c r="C53" s="28"/>
      <c r="D53" s="28"/>
      <c r="E53" s="28"/>
      <c r="F53" s="28"/>
      <c r="G53" s="29"/>
      <c r="H53" s="28"/>
      <c r="I53" s="22" t="str">
        <f aca="false">IF(OR(C53="",N(J53)=0),"",_xlfn.MINIFS(Compras!$B$6:$B$1005,Compras!$C$6:$C$1005,C53))</f>
        <v/>
      </c>
      <c r="J53" s="23" t="str">
        <f aca="false">IF(C53="","",COUNTIF(Compras!$C$6:$C$1005,C53))</f>
        <v/>
      </c>
      <c r="K53" s="24" t="str">
        <f aca="false">IF(C53="","",SUMIFS(Compras!$F$6:$F$1005,Compras!$C$6:$C$1005,C53))</f>
        <v/>
      </c>
      <c r="L53" s="22" t="str">
        <f aca="false">IF(OR(C53="",N(J53)=0),"",_xlfn.MAXIFS(Compras!$B$6:$B$1005,Compras!$C$6:$C$1005,C53))</f>
        <v/>
      </c>
      <c r="M53" s="25" t="str">
        <f aca="true">IF(C53="","",IF(N(J53)=0,"Sem compra",IF(TODAY()-L53&lt;=90,"Ativo","Sumido")))</f>
        <v/>
      </c>
      <c r="N53" s="25" t="str">
        <f aca="false">IF(OR(C53="",N(K53)=0),"",IF(K53&gt;=PERCENTILE($K$12:$K$311,0.8),"★★★ Ouro",IF(K53&gt;=MEDIAN($K$12:$K$311),"★★ Prata","★ Bronze")))</f>
        <v/>
      </c>
    </row>
    <row r="54" customFormat="false" ht="15" hidden="false" customHeight="false" outlineLevel="0" collapsed="false">
      <c r="B54" s="19" t="str">
        <f aca="false">IF(C54="","",ROW()-11)</f>
        <v/>
      </c>
      <c r="C54" s="20"/>
      <c r="D54" s="20"/>
      <c r="E54" s="20"/>
      <c r="F54" s="20"/>
      <c r="G54" s="21"/>
      <c r="H54" s="20"/>
      <c r="I54" s="22" t="str">
        <f aca="false">IF(OR(C54="",N(J54)=0),"",_xlfn.MINIFS(Compras!$B$6:$B$1005,Compras!$C$6:$C$1005,C54))</f>
        <v/>
      </c>
      <c r="J54" s="23" t="str">
        <f aca="false">IF(C54="","",COUNTIF(Compras!$C$6:$C$1005,C54))</f>
        <v/>
      </c>
      <c r="K54" s="24" t="str">
        <f aca="false">IF(C54="","",SUMIFS(Compras!$F$6:$F$1005,Compras!$C$6:$C$1005,C54))</f>
        <v/>
      </c>
      <c r="L54" s="22" t="str">
        <f aca="false">IF(OR(C54="",N(J54)=0),"",_xlfn.MAXIFS(Compras!$B$6:$B$1005,Compras!$C$6:$C$1005,C54))</f>
        <v/>
      </c>
      <c r="M54" s="25" t="str">
        <f aca="true">IF(C54="","",IF(N(J54)=0,"Sem compra",IF(TODAY()-L54&lt;=90,"Ativo","Sumido")))</f>
        <v/>
      </c>
      <c r="N54" s="25" t="str">
        <f aca="false">IF(OR(C54="",N(K54)=0),"",IF(K54&gt;=PERCENTILE($K$12:$K$311,0.8),"★★★ Ouro",IF(K54&gt;=MEDIAN($K$12:$K$311),"★★ Prata","★ Bronze")))</f>
        <v/>
      </c>
    </row>
    <row r="55" customFormat="false" ht="15" hidden="false" customHeight="false" outlineLevel="0" collapsed="false">
      <c r="B55" s="27" t="str">
        <f aca="false">IF(C55="","",ROW()-11)</f>
        <v/>
      </c>
      <c r="C55" s="28"/>
      <c r="D55" s="28"/>
      <c r="E55" s="28"/>
      <c r="F55" s="28"/>
      <c r="G55" s="29"/>
      <c r="H55" s="28"/>
      <c r="I55" s="22" t="str">
        <f aca="false">IF(OR(C55="",N(J55)=0),"",_xlfn.MINIFS(Compras!$B$6:$B$1005,Compras!$C$6:$C$1005,C55))</f>
        <v/>
      </c>
      <c r="J55" s="23" t="str">
        <f aca="false">IF(C55="","",COUNTIF(Compras!$C$6:$C$1005,C55))</f>
        <v/>
      </c>
      <c r="K55" s="24" t="str">
        <f aca="false">IF(C55="","",SUMIFS(Compras!$F$6:$F$1005,Compras!$C$6:$C$1005,C55))</f>
        <v/>
      </c>
      <c r="L55" s="22" t="str">
        <f aca="false">IF(OR(C55="",N(J55)=0),"",_xlfn.MAXIFS(Compras!$B$6:$B$1005,Compras!$C$6:$C$1005,C55))</f>
        <v/>
      </c>
      <c r="M55" s="25" t="str">
        <f aca="true">IF(C55="","",IF(N(J55)=0,"Sem compra",IF(TODAY()-L55&lt;=90,"Ativo","Sumido")))</f>
        <v/>
      </c>
      <c r="N55" s="25" t="str">
        <f aca="false">IF(OR(C55="",N(K55)=0),"",IF(K55&gt;=PERCENTILE($K$12:$K$311,0.8),"★★★ Ouro",IF(K55&gt;=MEDIAN($K$12:$K$311),"★★ Prata","★ Bronze")))</f>
        <v/>
      </c>
    </row>
    <row r="56" customFormat="false" ht="15" hidden="false" customHeight="false" outlineLevel="0" collapsed="false">
      <c r="B56" s="19" t="str">
        <f aca="false">IF(C56="","",ROW()-11)</f>
        <v/>
      </c>
      <c r="C56" s="20"/>
      <c r="D56" s="20"/>
      <c r="E56" s="20"/>
      <c r="F56" s="20"/>
      <c r="G56" s="21"/>
      <c r="H56" s="20"/>
      <c r="I56" s="22" t="str">
        <f aca="false">IF(OR(C56="",N(J56)=0),"",_xlfn.MINIFS(Compras!$B$6:$B$1005,Compras!$C$6:$C$1005,C56))</f>
        <v/>
      </c>
      <c r="J56" s="23" t="str">
        <f aca="false">IF(C56="","",COUNTIF(Compras!$C$6:$C$1005,C56))</f>
        <v/>
      </c>
      <c r="K56" s="24" t="str">
        <f aca="false">IF(C56="","",SUMIFS(Compras!$F$6:$F$1005,Compras!$C$6:$C$1005,C56))</f>
        <v/>
      </c>
      <c r="L56" s="22" t="str">
        <f aca="false">IF(OR(C56="",N(J56)=0),"",_xlfn.MAXIFS(Compras!$B$6:$B$1005,Compras!$C$6:$C$1005,C56))</f>
        <v/>
      </c>
      <c r="M56" s="25" t="str">
        <f aca="true">IF(C56="","",IF(N(J56)=0,"Sem compra",IF(TODAY()-L56&lt;=90,"Ativo","Sumido")))</f>
        <v/>
      </c>
      <c r="N56" s="25" t="str">
        <f aca="false">IF(OR(C56="",N(K56)=0),"",IF(K56&gt;=PERCENTILE($K$12:$K$311,0.8),"★★★ Ouro",IF(K56&gt;=MEDIAN($K$12:$K$311),"★★ Prata","★ Bronze")))</f>
        <v/>
      </c>
    </row>
    <row r="57" customFormat="false" ht="15" hidden="false" customHeight="false" outlineLevel="0" collapsed="false">
      <c r="B57" s="27" t="str">
        <f aca="false">IF(C57="","",ROW()-11)</f>
        <v/>
      </c>
      <c r="C57" s="28"/>
      <c r="D57" s="28"/>
      <c r="E57" s="28"/>
      <c r="F57" s="28"/>
      <c r="G57" s="29"/>
      <c r="H57" s="28"/>
      <c r="I57" s="22" t="str">
        <f aca="false">IF(OR(C57="",N(J57)=0),"",_xlfn.MINIFS(Compras!$B$6:$B$1005,Compras!$C$6:$C$1005,C57))</f>
        <v/>
      </c>
      <c r="J57" s="23" t="str">
        <f aca="false">IF(C57="","",COUNTIF(Compras!$C$6:$C$1005,C57))</f>
        <v/>
      </c>
      <c r="K57" s="24" t="str">
        <f aca="false">IF(C57="","",SUMIFS(Compras!$F$6:$F$1005,Compras!$C$6:$C$1005,C57))</f>
        <v/>
      </c>
      <c r="L57" s="22" t="str">
        <f aca="false">IF(OR(C57="",N(J57)=0),"",_xlfn.MAXIFS(Compras!$B$6:$B$1005,Compras!$C$6:$C$1005,C57))</f>
        <v/>
      </c>
      <c r="M57" s="25" t="str">
        <f aca="true">IF(C57="","",IF(N(J57)=0,"Sem compra",IF(TODAY()-L57&lt;=90,"Ativo","Sumido")))</f>
        <v/>
      </c>
      <c r="N57" s="25" t="str">
        <f aca="false">IF(OR(C57="",N(K57)=0),"",IF(K57&gt;=PERCENTILE($K$12:$K$311,0.8),"★★★ Ouro",IF(K57&gt;=MEDIAN($K$12:$K$311),"★★ Prata","★ Bronze")))</f>
        <v/>
      </c>
    </row>
    <row r="58" customFormat="false" ht="15" hidden="false" customHeight="false" outlineLevel="0" collapsed="false">
      <c r="B58" s="19" t="str">
        <f aca="false">IF(C58="","",ROW()-11)</f>
        <v/>
      </c>
      <c r="C58" s="20"/>
      <c r="D58" s="20"/>
      <c r="E58" s="20"/>
      <c r="F58" s="20"/>
      <c r="G58" s="21"/>
      <c r="H58" s="20"/>
      <c r="I58" s="22" t="str">
        <f aca="false">IF(OR(C58="",N(J58)=0),"",_xlfn.MINIFS(Compras!$B$6:$B$1005,Compras!$C$6:$C$1005,C58))</f>
        <v/>
      </c>
      <c r="J58" s="23" t="str">
        <f aca="false">IF(C58="","",COUNTIF(Compras!$C$6:$C$1005,C58))</f>
        <v/>
      </c>
      <c r="K58" s="24" t="str">
        <f aca="false">IF(C58="","",SUMIFS(Compras!$F$6:$F$1005,Compras!$C$6:$C$1005,C58))</f>
        <v/>
      </c>
      <c r="L58" s="22" t="str">
        <f aca="false">IF(OR(C58="",N(J58)=0),"",_xlfn.MAXIFS(Compras!$B$6:$B$1005,Compras!$C$6:$C$1005,C58))</f>
        <v/>
      </c>
      <c r="M58" s="25" t="str">
        <f aca="true">IF(C58="","",IF(N(J58)=0,"Sem compra",IF(TODAY()-L58&lt;=90,"Ativo","Sumido")))</f>
        <v/>
      </c>
      <c r="N58" s="25" t="str">
        <f aca="false">IF(OR(C58="",N(K58)=0),"",IF(K58&gt;=PERCENTILE($K$12:$K$311,0.8),"★★★ Ouro",IF(K58&gt;=MEDIAN($K$12:$K$311),"★★ Prata","★ Bronze")))</f>
        <v/>
      </c>
    </row>
    <row r="59" customFormat="false" ht="15" hidden="false" customHeight="false" outlineLevel="0" collapsed="false">
      <c r="B59" s="27" t="str">
        <f aca="false">IF(C59="","",ROW()-11)</f>
        <v/>
      </c>
      <c r="C59" s="28"/>
      <c r="D59" s="28"/>
      <c r="E59" s="28"/>
      <c r="F59" s="28"/>
      <c r="G59" s="29"/>
      <c r="H59" s="28"/>
      <c r="I59" s="22" t="str">
        <f aca="false">IF(OR(C59="",N(J59)=0),"",_xlfn.MINIFS(Compras!$B$6:$B$1005,Compras!$C$6:$C$1005,C59))</f>
        <v/>
      </c>
      <c r="J59" s="23" t="str">
        <f aca="false">IF(C59="","",COUNTIF(Compras!$C$6:$C$1005,C59))</f>
        <v/>
      </c>
      <c r="K59" s="24" t="str">
        <f aca="false">IF(C59="","",SUMIFS(Compras!$F$6:$F$1005,Compras!$C$6:$C$1005,C59))</f>
        <v/>
      </c>
      <c r="L59" s="22" t="str">
        <f aca="false">IF(OR(C59="",N(J59)=0),"",_xlfn.MAXIFS(Compras!$B$6:$B$1005,Compras!$C$6:$C$1005,C59))</f>
        <v/>
      </c>
      <c r="M59" s="25" t="str">
        <f aca="true">IF(C59="","",IF(N(J59)=0,"Sem compra",IF(TODAY()-L59&lt;=90,"Ativo","Sumido")))</f>
        <v/>
      </c>
      <c r="N59" s="25" t="str">
        <f aca="false">IF(OR(C59="",N(K59)=0),"",IF(K59&gt;=PERCENTILE($K$12:$K$311,0.8),"★★★ Ouro",IF(K59&gt;=MEDIAN($K$12:$K$311),"★★ Prata","★ Bronze")))</f>
        <v/>
      </c>
    </row>
    <row r="60" customFormat="false" ht="15" hidden="false" customHeight="false" outlineLevel="0" collapsed="false">
      <c r="B60" s="19" t="str">
        <f aca="false">IF(C60="","",ROW()-11)</f>
        <v/>
      </c>
      <c r="C60" s="20"/>
      <c r="D60" s="20"/>
      <c r="E60" s="20"/>
      <c r="F60" s="20"/>
      <c r="G60" s="21"/>
      <c r="H60" s="20"/>
      <c r="I60" s="22" t="str">
        <f aca="false">IF(OR(C60="",N(J60)=0),"",_xlfn.MINIFS(Compras!$B$6:$B$1005,Compras!$C$6:$C$1005,C60))</f>
        <v/>
      </c>
      <c r="J60" s="23" t="str">
        <f aca="false">IF(C60="","",COUNTIF(Compras!$C$6:$C$1005,C60))</f>
        <v/>
      </c>
      <c r="K60" s="24" t="str">
        <f aca="false">IF(C60="","",SUMIFS(Compras!$F$6:$F$1005,Compras!$C$6:$C$1005,C60))</f>
        <v/>
      </c>
      <c r="L60" s="22" t="str">
        <f aca="false">IF(OR(C60="",N(J60)=0),"",_xlfn.MAXIFS(Compras!$B$6:$B$1005,Compras!$C$6:$C$1005,C60))</f>
        <v/>
      </c>
      <c r="M60" s="25" t="str">
        <f aca="true">IF(C60="","",IF(N(J60)=0,"Sem compra",IF(TODAY()-L60&lt;=90,"Ativo","Sumido")))</f>
        <v/>
      </c>
      <c r="N60" s="25" t="str">
        <f aca="false">IF(OR(C60="",N(K60)=0),"",IF(K60&gt;=PERCENTILE($K$12:$K$311,0.8),"★★★ Ouro",IF(K60&gt;=MEDIAN($K$12:$K$311),"★★ Prata","★ Bronze")))</f>
        <v/>
      </c>
    </row>
    <row r="61" customFormat="false" ht="15" hidden="false" customHeight="false" outlineLevel="0" collapsed="false">
      <c r="B61" s="27" t="str">
        <f aca="false">IF(C61="","",ROW()-11)</f>
        <v/>
      </c>
      <c r="C61" s="28"/>
      <c r="D61" s="28"/>
      <c r="E61" s="28"/>
      <c r="F61" s="28"/>
      <c r="G61" s="29"/>
      <c r="H61" s="28"/>
      <c r="I61" s="22" t="str">
        <f aca="false">IF(OR(C61="",N(J61)=0),"",_xlfn.MINIFS(Compras!$B$6:$B$1005,Compras!$C$6:$C$1005,C61))</f>
        <v/>
      </c>
      <c r="J61" s="23" t="str">
        <f aca="false">IF(C61="","",COUNTIF(Compras!$C$6:$C$1005,C61))</f>
        <v/>
      </c>
      <c r="K61" s="24" t="str">
        <f aca="false">IF(C61="","",SUMIFS(Compras!$F$6:$F$1005,Compras!$C$6:$C$1005,C61))</f>
        <v/>
      </c>
      <c r="L61" s="22" t="str">
        <f aca="false">IF(OR(C61="",N(J61)=0),"",_xlfn.MAXIFS(Compras!$B$6:$B$1005,Compras!$C$6:$C$1005,C61))</f>
        <v/>
      </c>
      <c r="M61" s="25" t="str">
        <f aca="true">IF(C61="","",IF(N(J61)=0,"Sem compra",IF(TODAY()-L61&lt;=90,"Ativo","Sumido")))</f>
        <v/>
      </c>
      <c r="N61" s="25" t="str">
        <f aca="false">IF(OR(C61="",N(K61)=0),"",IF(K61&gt;=PERCENTILE($K$12:$K$311,0.8),"★★★ Ouro",IF(K61&gt;=MEDIAN($K$12:$K$311),"★★ Prata","★ Bronze")))</f>
        <v/>
      </c>
    </row>
    <row r="62" customFormat="false" ht="15" hidden="false" customHeight="false" outlineLevel="0" collapsed="false">
      <c r="B62" s="19" t="str">
        <f aca="false">IF(C62="","",ROW()-11)</f>
        <v/>
      </c>
      <c r="C62" s="20"/>
      <c r="D62" s="20"/>
      <c r="E62" s="20"/>
      <c r="F62" s="20"/>
      <c r="G62" s="21"/>
      <c r="H62" s="20"/>
      <c r="I62" s="22" t="str">
        <f aca="false">IF(OR(C62="",N(J62)=0),"",_xlfn.MINIFS(Compras!$B$6:$B$1005,Compras!$C$6:$C$1005,C62))</f>
        <v/>
      </c>
      <c r="J62" s="23" t="str">
        <f aca="false">IF(C62="","",COUNTIF(Compras!$C$6:$C$1005,C62))</f>
        <v/>
      </c>
      <c r="K62" s="24" t="str">
        <f aca="false">IF(C62="","",SUMIFS(Compras!$F$6:$F$1005,Compras!$C$6:$C$1005,C62))</f>
        <v/>
      </c>
      <c r="L62" s="22" t="str">
        <f aca="false">IF(OR(C62="",N(J62)=0),"",_xlfn.MAXIFS(Compras!$B$6:$B$1005,Compras!$C$6:$C$1005,C62))</f>
        <v/>
      </c>
      <c r="M62" s="25" t="str">
        <f aca="true">IF(C62="","",IF(N(J62)=0,"Sem compra",IF(TODAY()-L62&lt;=90,"Ativo","Sumido")))</f>
        <v/>
      </c>
      <c r="N62" s="25" t="str">
        <f aca="false">IF(OR(C62="",N(K62)=0),"",IF(K62&gt;=PERCENTILE($K$12:$K$311,0.8),"★★★ Ouro",IF(K62&gt;=MEDIAN($K$12:$K$311),"★★ Prata","★ Bronze")))</f>
        <v/>
      </c>
    </row>
    <row r="63" customFormat="false" ht="15" hidden="false" customHeight="false" outlineLevel="0" collapsed="false">
      <c r="B63" s="27" t="str">
        <f aca="false">IF(C63="","",ROW()-11)</f>
        <v/>
      </c>
      <c r="C63" s="28"/>
      <c r="D63" s="28"/>
      <c r="E63" s="28"/>
      <c r="F63" s="28"/>
      <c r="G63" s="29"/>
      <c r="H63" s="28"/>
      <c r="I63" s="22" t="str">
        <f aca="false">IF(OR(C63="",N(J63)=0),"",_xlfn.MINIFS(Compras!$B$6:$B$1005,Compras!$C$6:$C$1005,C63))</f>
        <v/>
      </c>
      <c r="J63" s="23" t="str">
        <f aca="false">IF(C63="","",COUNTIF(Compras!$C$6:$C$1005,C63))</f>
        <v/>
      </c>
      <c r="K63" s="24" t="str">
        <f aca="false">IF(C63="","",SUMIFS(Compras!$F$6:$F$1005,Compras!$C$6:$C$1005,C63))</f>
        <v/>
      </c>
      <c r="L63" s="22" t="str">
        <f aca="false">IF(OR(C63="",N(J63)=0),"",_xlfn.MAXIFS(Compras!$B$6:$B$1005,Compras!$C$6:$C$1005,C63))</f>
        <v/>
      </c>
      <c r="M63" s="25" t="str">
        <f aca="true">IF(C63="","",IF(N(J63)=0,"Sem compra",IF(TODAY()-L63&lt;=90,"Ativo","Sumido")))</f>
        <v/>
      </c>
      <c r="N63" s="25" t="str">
        <f aca="false">IF(OR(C63="",N(K63)=0),"",IF(K63&gt;=PERCENTILE($K$12:$K$311,0.8),"★★★ Ouro",IF(K63&gt;=MEDIAN($K$12:$K$311),"★★ Prata","★ Bronze")))</f>
        <v/>
      </c>
    </row>
    <row r="64" customFormat="false" ht="15" hidden="false" customHeight="false" outlineLevel="0" collapsed="false">
      <c r="B64" s="19" t="str">
        <f aca="false">IF(C64="","",ROW()-11)</f>
        <v/>
      </c>
      <c r="C64" s="20"/>
      <c r="D64" s="20"/>
      <c r="E64" s="20"/>
      <c r="F64" s="20"/>
      <c r="G64" s="21"/>
      <c r="H64" s="20"/>
      <c r="I64" s="22" t="str">
        <f aca="false">IF(OR(C64="",N(J64)=0),"",_xlfn.MINIFS(Compras!$B$6:$B$1005,Compras!$C$6:$C$1005,C64))</f>
        <v/>
      </c>
      <c r="J64" s="23" t="str">
        <f aca="false">IF(C64="","",COUNTIF(Compras!$C$6:$C$1005,C64))</f>
        <v/>
      </c>
      <c r="K64" s="24" t="str">
        <f aca="false">IF(C64="","",SUMIFS(Compras!$F$6:$F$1005,Compras!$C$6:$C$1005,C64))</f>
        <v/>
      </c>
      <c r="L64" s="22" t="str">
        <f aca="false">IF(OR(C64="",N(J64)=0),"",_xlfn.MAXIFS(Compras!$B$6:$B$1005,Compras!$C$6:$C$1005,C64))</f>
        <v/>
      </c>
      <c r="M64" s="25" t="str">
        <f aca="true">IF(C64="","",IF(N(J64)=0,"Sem compra",IF(TODAY()-L64&lt;=90,"Ativo","Sumido")))</f>
        <v/>
      </c>
      <c r="N64" s="25" t="str">
        <f aca="false">IF(OR(C64="",N(K64)=0),"",IF(K64&gt;=PERCENTILE($K$12:$K$311,0.8),"★★★ Ouro",IF(K64&gt;=MEDIAN($K$12:$K$311),"★★ Prata","★ Bronze")))</f>
        <v/>
      </c>
    </row>
    <row r="65" customFormat="false" ht="15" hidden="false" customHeight="false" outlineLevel="0" collapsed="false">
      <c r="B65" s="27" t="str">
        <f aca="false">IF(C65="","",ROW()-11)</f>
        <v/>
      </c>
      <c r="C65" s="28"/>
      <c r="D65" s="28"/>
      <c r="E65" s="28"/>
      <c r="F65" s="28"/>
      <c r="G65" s="29"/>
      <c r="H65" s="28"/>
      <c r="I65" s="22" t="str">
        <f aca="false">IF(OR(C65="",N(J65)=0),"",_xlfn.MINIFS(Compras!$B$6:$B$1005,Compras!$C$6:$C$1005,C65))</f>
        <v/>
      </c>
      <c r="J65" s="23" t="str">
        <f aca="false">IF(C65="","",COUNTIF(Compras!$C$6:$C$1005,C65))</f>
        <v/>
      </c>
      <c r="K65" s="24" t="str">
        <f aca="false">IF(C65="","",SUMIFS(Compras!$F$6:$F$1005,Compras!$C$6:$C$1005,C65))</f>
        <v/>
      </c>
      <c r="L65" s="22" t="str">
        <f aca="false">IF(OR(C65="",N(J65)=0),"",_xlfn.MAXIFS(Compras!$B$6:$B$1005,Compras!$C$6:$C$1005,C65))</f>
        <v/>
      </c>
      <c r="M65" s="25" t="str">
        <f aca="true">IF(C65="","",IF(N(J65)=0,"Sem compra",IF(TODAY()-L65&lt;=90,"Ativo","Sumido")))</f>
        <v/>
      </c>
      <c r="N65" s="25" t="str">
        <f aca="false">IF(OR(C65="",N(K65)=0),"",IF(K65&gt;=PERCENTILE($K$12:$K$311,0.8),"★★★ Ouro",IF(K65&gt;=MEDIAN($K$12:$K$311),"★★ Prata","★ Bronze")))</f>
        <v/>
      </c>
    </row>
    <row r="66" customFormat="false" ht="15" hidden="false" customHeight="false" outlineLevel="0" collapsed="false">
      <c r="B66" s="19" t="str">
        <f aca="false">IF(C66="","",ROW()-11)</f>
        <v/>
      </c>
      <c r="C66" s="20"/>
      <c r="D66" s="20"/>
      <c r="E66" s="20"/>
      <c r="F66" s="20"/>
      <c r="G66" s="21"/>
      <c r="H66" s="20"/>
      <c r="I66" s="22" t="str">
        <f aca="false">IF(OR(C66="",N(J66)=0),"",_xlfn.MINIFS(Compras!$B$6:$B$1005,Compras!$C$6:$C$1005,C66))</f>
        <v/>
      </c>
      <c r="J66" s="23" t="str">
        <f aca="false">IF(C66="","",COUNTIF(Compras!$C$6:$C$1005,C66))</f>
        <v/>
      </c>
      <c r="K66" s="24" t="str">
        <f aca="false">IF(C66="","",SUMIFS(Compras!$F$6:$F$1005,Compras!$C$6:$C$1005,C66))</f>
        <v/>
      </c>
      <c r="L66" s="22" t="str">
        <f aca="false">IF(OR(C66="",N(J66)=0),"",_xlfn.MAXIFS(Compras!$B$6:$B$1005,Compras!$C$6:$C$1005,C66))</f>
        <v/>
      </c>
      <c r="M66" s="25" t="str">
        <f aca="true">IF(C66="","",IF(N(J66)=0,"Sem compra",IF(TODAY()-L66&lt;=90,"Ativo","Sumido")))</f>
        <v/>
      </c>
      <c r="N66" s="25" t="str">
        <f aca="false">IF(OR(C66="",N(K66)=0),"",IF(K66&gt;=PERCENTILE($K$12:$K$311,0.8),"★★★ Ouro",IF(K66&gt;=MEDIAN($K$12:$K$311),"★★ Prata","★ Bronze")))</f>
        <v/>
      </c>
    </row>
    <row r="67" customFormat="false" ht="15" hidden="false" customHeight="false" outlineLevel="0" collapsed="false">
      <c r="B67" s="27" t="str">
        <f aca="false">IF(C67="","",ROW()-11)</f>
        <v/>
      </c>
      <c r="C67" s="28"/>
      <c r="D67" s="28"/>
      <c r="E67" s="28"/>
      <c r="F67" s="28"/>
      <c r="G67" s="29"/>
      <c r="H67" s="28"/>
      <c r="I67" s="22" t="str">
        <f aca="false">IF(OR(C67="",N(J67)=0),"",_xlfn.MINIFS(Compras!$B$6:$B$1005,Compras!$C$6:$C$1005,C67))</f>
        <v/>
      </c>
      <c r="J67" s="23" t="str">
        <f aca="false">IF(C67="","",COUNTIF(Compras!$C$6:$C$1005,C67))</f>
        <v/>
      </c>
      <c r="K67" s="24" t="str">
        <f aca="false">IF(C67="","",SUMIFS(Compras!$F$6:$F$1005,Compras!$C$6:$C$1005,C67))</f>
        <v/>
      </c>
      <c r="L67" s="22" t="str">
        <f aca="false">IF(OR(C67="",N(J67)=0),"",_xlfn.MAXIFS(Compras!$B$6:$B$1005,Compras!$C$6:$C$1005,C67))</f>
        <v/>
      </c>
      <c r="M67" s="25" t="str">
        <f aca="true">IF(C67="","",IF(N(J67)=0,"Sem compra",IF(TODAY()-L67&lt;=90,"Ativo","Sumido")))</f>
        <v/>
      </c>
      <c r="N67" s="25" t="str">
        <f aca="false">IF(OR(C67="",N(K67)=0),"",IF(K67&gt;=PERCENTILE($K$12:$K$311,0.8),"★★★ Ouro",IF(K67&gt;=MEDIAN($K$12:$K$311),"★★ Prata","★ Bronze")))</f>
        <v/>
      </c>
    </row>
    <row r="68" customFormat="false" ht="15" hidden="false" customHeight="false" outlineLevel="0" collapsed="false">
      <c r="B68" s="19" t="str">
        <f aca="false">IF(C68="","",ROW()-11)</f>
        <v/>
      </c>
      <c r="C68" s="20"/>
      <c r="D68" s="20"/>
      <c r="E68" s="20"/>
      <c r="F68" s="20"/>
      <c r="G68" s="21"/>
      <c r="H68" s="20"/>
      <c r="I68" s="22" t="str">
        <f aca="false">IF(OR(C68="",N(J68)=0),"",_xlfn.MINIFS(Compras!$B$6:$B$1005,Compras!$C$6:$C$1005,C68))</f>
        <v/>
      </c>
      <c r="J68" s="23" t="str">
        <f aca="false">IF(C68="","",COUNTIF(Compras!$C$6:$C$1005,C68))</f>
        <v/>
      </c>
      <c r="K68" s="24" t="str">
        <f aca="false">IF(C68="","",SUMIFS(Compras!$F$6:$F$1005,Compras!$C$6:$C$1005,C68))</f>
        <v/>
      </c>
      <c r="L68" s="22" t="str">
        <f aca="false">IF(OR(C68="",N(J68)=0),"",_xlfn.MAXIFS(Compras!$B$6:$B$1005,Compras!$C$6:$C$1005,C68))</f>
        <v/>
      </c>
      <c r="M68" s="25" t="str">
        <f aca="true">IF(C68="","",IF(N(J68)=0,"Sem compra",IF(TODAY()-L68&lt;=90,"Ativo","Sumido")))</f>
        <v/>
      </c>
      <c r="N68" s="25" t="str">
        <f aca="false">IF(OR(C68="",N(K68)=0),"",IF(K68&gt;=PERCENTILE($K$12:$K$311,0.8),"★★★ Ouro",IF(K68&gt;=MEDIAN($K$12:$K$311),"★★ Prata","★ Bronze")))</f>
        <v/>
      </c>
    </row>
    <row r="69" customFormat="false" ht="15" hidden="false" customHeight="false" outlineLevel="0" collapsed="false">
      <c r="B69" s="27" t="str">
        <f aca="false">IF(C69="","",ROW()-11)</f>
        <v/>
      </c>
      <c r="C69" s="28"/>
      <c r="D69" s="28"/>
      <c r="E69" s="28"/>
      <c r="F69" s="28"/>
      <c r="G69" s="29"/>
      <c r="H69" s="28"/>
      <c r="I69" s="22" t="str">
        <f aca="false">IF(OR(C69="",N(J69)=0),"",_xlfn.MINIFS(Compras!$B$6:$B$1005,Compras!$C$6:$C$1005,C69))</f>
        <v/>
      </c>
      <c r="J69" s="23" t="str">
        <f aca="false">IF(C69="","",COUNTIF(Compras!$C$6:$C$1005,C69))</f>
        <v/>
      </c>
      <c r="K69" s="24" t="str">
        <f aca="false">IF(C69="","",SUMIFS(Compras!$F$6:$F$1005,Compras!$C$6:$C$1005,C69))</f>
        <v/>
      </c>
      <c r="L69" s="22" t="str">
        <f aca="false">IF(OR(C69="",N(J69)=0),"",_xlfn.MAXIFS(Compras!$B$6:$B$1005,Compras!$C$6:$C$1005,C69))</f>
        <v/>
      </c>
      <c r="M69" s="25" t="str">
        <f aca="true">IF(C69="","",IF(N(J69)=0,"Sem compra",IF(TODAY()-L69&lt;=90,"Ativo","Sumido")))</f>
        <v/>
      </c>
      <c r="N69" s="25" t="str">
        <f aca="false">IF(OR(C69="",N(K69)=0),"",IF(K69&gt;=PERCENTILE($K$12:$K$311,0.8),"★★★ Ouro",IF(K69&gt;=MEDIAN($K$12:$K$311),"★★ Prata","★ Bronze")))</f>
        <v/>
      </c>
    </row>
    <row r="70" customFormat="false" ht="15" hidden="false" customHeight="false" outlineLevel="0" collapsed="false">
      <c r="B70" s="19" t="str">
        <f aca="false">IF(C70="","",ROW()-11)</f>
        <v/>
      </c>
      <c r="C70" s="20"/>
      <c r="D70" s="20"/>
      <c r="E70" s="20"/>
      <c r="F70" s="20"/>
      <c r="G70" s="21"/>
      <c r="H70" s="20"/>
      <c r="I70" s="22" t="str">
        <f aca="false">IF(OR(C70="",N(J70)=0),"",_xlfn.MINIFS(Compras!$B$6:$B$1005,Compras!$C$6:$C$1005,C70))</f>
        <v/>
      </c>
      <c r="J70" s="23" t="str">
        <f aca="false">IF(C70="","",COUNTIF(Compras!$C$6:$C$1005,C70))</f>
        <v/>
      </c>
      <c r="K70" s="24" t="str">
        <f aca="false">IF(C70="","",SUMIFS(Compras!$F$6:$F$1005,Compras!$C$6:$C$1005,C70))</f>
        <v/>
      </c>
      <c r="L70" s="22" t="str">
        <f aca="false">IF(OR(C70="",N(J70)=0),"",_xlfn.MAXIFS(Compras!$B$6:$B$1005,Compras!$C$6:$C$1005,C70))</f>
        <v/>
      </c>
      <c r="M70" s="25" t="str">
        <f aca="true">IF(C70="","",IF(N(J70)=0,"Sem compra",IF(TODAY()-L70&lt;=90,"Ativo","Sumido")))</f>
        <v/>
      </c>
      <c r="N70" s="25" t="str">
        <f aca="false">IF(OR(C70="",N(K70)=0),"",IF(K70&gt;=PERCENTILE($K$12:$K$311,0.8),"★★★ Ouro",IF(K70&gt;=MEDIAN($K$12:$K$311),"★★ Prata","★ Bronze")))</f>
        <v/>
      </c>
    </row>
    <row r="71" customFormat="false" ht="15" hidden="false" customHeight="false" outlineLevel="0" collapsed="false">
      <c r="B71" s="27" t="str">
        <f aca="false">IF(C71="","",ROW()-11)</f>
        <v/>
      </c>
      <c r="C71" s="28"/>
      <c r="D71" s="28"/>
      <c r="E71" s="28"/>
      <c r="F71" s="28"/>
      <c r="G71" s="29"/>
      <c r="H71" s="28"/>
      <c r="I71" s="22" t="str">
        <f aca="false">IF(OR(C71="",N(J71)=0),"",_xlfn.MINIFS(Compras!$B$6:$B$1005,Compras!$C$6:$C$1005,C71))</f>
        <v/>
      </c>
      <c r="J71" s="23" t="str">
        <f aca="false">IF(C71="","",COUNTIF(Compras!$C$6:$C$1005,C71))</f>
        <v/>
      </c>
      <c r="K71" s="24" t="str">
        <f aca="false">IF(C71="","",SUMIFS(Compras!$F$6:$F$1005,Compras!$C$6:$C$1005,C71))</f>
        <v/>
      </c>
      <c r="L71" s="22" t="str">
        <f aca="false">IF(OR(C71="",N(J71)=0),"",_xlfn.MAXIFS(Compras!$B$6:$B$1005,Compras!$C$6:$C$1005,C71))</f>
        <v/>
      </c>
      <c r="M71" s="25" t="str">
        <f aca="true">IF(C71="","",IF(N(J71)=0,"Sem compra",IF(TODAY()-L71&lt;=90,"Ativo","Sumido")))</f>
        <v/>
      </c>
      <c r="N71" s="25" t="str">
        <f aca="false">IF(OR(C71="",N(K71)=0),"",IF(K71&gt;=PERCENTILE($K$12:$K$311,0.8),"★★★ Ouro",IF(K71&gt;=MEDIAN($K$12:$K$311),"★★ Prata","★ Bronze")))</f>
        <v/>
      </c>
    </row>
    <row r="72" customFormat="false" ht="15" hidden="false" customHeight="false" outlineLevel="0" collapsed="false">
      <c r="B72" s="19" t="str">
        <f aca="false">IF(C72="","",ROW()-11)</f>
        <v/>
      </c>
      <c r="C72" s="20"/>
      <c r="D72" s="20"/>
      <c r="E72" s="20"/>
      <c r="F72" s="20"/>
      <c r="G72" s="21"/>
      <c r="H72" s="20"/>
      <c r="I72" s="22" t="str">
        <f aca="false">IF(OR(C72="",N(J72)=0),"",_xlfn.MINIFS(Compras!$B$6:$B$1005,Compras!$C$6:$C$1005,C72))</f>
        <v/>
      </c>
      <c r="J72" s="23" t="str">
        <f aca="false">IF(C72="","",COUNTIF(Compras!$C$6:$C$1005,C72))</f>
        <v/>
      </c>
      <c r="K72" s="24" t="str">
        <f aca="false">IF(C72="","",SUMIFS(Compras!$F$6:$F$1005,Compras!$C$6:$C$1005,C72))</f>
        <v/>
      </c>
      <c r="L72" s="22" t="str">
        <f aca="false">IF(OR(C72="",N(J72)=0),"",_xlfn.MAXIFS(Compras!$B$6:$B$1005,Compras!$C$6:$C$1005,C72))</f>
        <v/>
      </c>
      <c r="M72" s="25" t="str">
        <f aca="true">IF(C72="","",IF(N(J72)=0,"Sem compra",IF(TODAY()-L72&lt;=90,"Ativo","Sumido")))</f>
        <v/>
      </c>
      <c r="N72" s="25" t="str">
        <f aca="false">IF(OR(C72="",N(K72)=0),"",IF(K72&gt;=PERCENTILE($K$12:$K$311,0.8),"★★★ Ouro",IF(K72&gt;=MEDIAN($K$12:$K$311),"★★ Prata","★ Bronze")))</f>
        <v/>
      </c>
    </row>
    <row r="73" customFormat="false" ht="15" hidden="false" customHeight="false" outlineLevel="0" collapsed="false">
      <c r="B73" s="27" t="str">
        <f aca="false">IF(C73="","",ROW()-11)</f>
        <v/>
      </c>
      <c r="C73" s="28"/>
      <c r="D73" s="28"/>
      <c r="E73" s="28"/>
      <c r="F73" s="28"/>
      <c r="G73" s="29"/>
      <c r="H73" s="28"/>
      <c r="I73" s="22" t="str">
        <f aca="false">IF(OR(C73="",N(J73)=0),"",_xlfn.MINIFS(Compras!$B$6:$B$1005,Compras!$C$6:$C$1005,C73))</f>
        <v/>
      </c>
      <c r="J73" s="23" t="str">
        <f aca="false">IF(C73="","",COUNTIF(Compras!$C$6:$C$1005,C73))</f>
        <v/>
      </c>
      <c r="K73" s="24" t="str">
        <f aca="false">IF(C73="","",SUMIFS(Compras!$F$6:$F$1005,Compras!$C$6:$C$1005,C73))</f>
        <v/>
      </c>
      <c r="L73" s="22" t="str">
        <f aca="false">IF(OR(C73="",N(J73)=0),"",_xlfn.MAXIFS(Compras!$B$6:$B$1005,Compras!$C$6:$C$1005,C73))</f>
        <v/>
      </c>
      <c r="M73" s="25" t="str">
        <f aca="true">IF(C73="","",IF(N(J73)=0,"Sem compra",IF(TODAY()-L73&lt;=90,"Ativo","Sumido")))</f>
        <v/>
      </c>
      <c r="N73" s="25" t="str">
        <f aca="false">IF(OR(C73="",N(K73)=0),"",IF(K73&gt;=PERCENTILE($K$12:$K$311,0.8),"★★★ Ouro",IF(K73&gt;=MEDIAN($K$12:$K$311),"★★ Prata","★ Bronze")))</f>
        <v/>
      </c>
    </row>
    <row r="74" customFormat="false" ht="15" hidden="false" customHeight="false" outlineLevel="0" collapsed="false">
      <c r="B74" s="19" t="str">
        <f aca="false">IF(C74="","",ROW()-11)</f>
        <v/>
      </c>
      <c r="C74" s="20"/>
      <c r="D74" s="20"/>
      <c r="E74" s="20"/>
      <c r="F74" s="20"/>
      <c r="G74" s="21"/>
      <c r="H74" s="20"/>
      <c r="I74" s="22" t="str">
        <f aca="false">IF(OR(C74="",N(J74)=0),"",_xlfn.MINIFS(Compras!$B$6:$B$1005,Compras!$C$6:$C$1005,C74))</f>
        <v/>
      </c>
      <c r="J74" s="23" t="str">
        <f aca="false">IF(C74="","",COUNTIF(Compras!$C$6:$C$1005,C74))</f>
        <v/>
      </c>
      <c r="K74" s="24" t="str">
        <f aca="false">IF(C74="","",SUMIFS(Compras!$F$6:$F$1005,Compras!$C$6:$C$1005,C74))</f>
        <v/>
      </c>
      <c r="L74" s="22" t="str">
        <f aca="false">IF(OR(C74="",N(J74)=0),"",_xlfn.MAXIFS(Compras!$B$6:$B$1005,Compras!$C$6:$C$1005,C74))</f>
        <v/>
      </c>
      <c r="M74" s="25" t="str">
        <f aca="true">IF(C74="","",IF(N(J74)=0,"Sem compra",IF(TODAY()-L74&lt;=90,"Ativo","Sumido")))</f>
        <v/>
      </c>
      <c r="N74" s="25" t="str">
        <f aca="false">IF(OR(C74="",N(K74)=0),"",IF(K74&gt;=PERCENTILE($K$12:$K$311,0.8),"★★★ Ouro",IF(K74&gt;=MEDIAN($K$12:$K$311),"★★ Prata","★ Bronze")))</f>
        <v/>
      </c>
    </row>
    <row r="75" customFormat="false" ht="15" hidden="false" customHeight="false" outlineLevel="0" collapsed="false">
      <c r="B75" s="27" t="str">
        <f aca="false">IF(C75="","",ROW()-11)</f>
        <v/>
      </c>
      <c r="C75" s="28"/>
      <c r="D75" s="28"/>
      <c r="E75" s="28"/>
      <c r="F75" s="28"/>
      <c r="G75" s="29"/>
      <c r="H75" s="28"/>
      <c r="I75" s="22" t="str">
        <f aca="false">IF(OR(C75="",N(J75)=0),"",_xlfn.MINIFS(Compras!$B$6:$B$1005,Compras!$C$6:$C$1005,C75))</f>
        <v/>
      </c>
      <c r="J75" s="23" t="str">
        <f aca="false">IF(C75="","",COUNTIF(Compras!$C$6:$C$1005,C75))</f>
        <v/>
      </c>
      <c r="K75" s="24" t="str">
        <f aca="false">IF(C75="","",SUMIFS(Compras!$F$6:$F$1005,Compras!$C$6:$C$1005,C75))</f>
        <v/>
      </c>
      <c r="L75" s="22" t="str">
        <f aca="false">IF(OR(C75="",N(J75)=0),"",_xlfn.MAXIFS(Compras!$B$6:$B$1005,Compras!$C$6:$C$1005,C75))</f>
        <v/>
      </c>
      <c r="M75" s="25" t="str">
        <f aca="true">IF(C75="","",IF(N(J75)=0,"Sem compra",IF(TODAY()-L75&lt;=90,"Ativo","Sumido")))</f>
        <v/>
      </c>
      <c r="N75" s="25" t="str">
        <f aca="false">IF(OR(C75="",N(K75)=0),"",IF(K75&gt;=PERCENTILE($K$12:$K$311,0.8),"★★★ Ouro",IF(K75&gt;=MEDIAN($K$12:$K$311),"★★ Prata","★ Bronze")))</f>
        <v/>
      </c>
    </row>
    <row r="76" customFormat="false" ht="15" hidden="false" customHeight="false" outlineLevel="0" collapsed="false">
      <c r="B76" s="19" t="str">
        <f aca="false">IF(C76="","",ROW()-11)</f>
        <v/>
      </c>
      <c r="C76" s="20"/>
      <c r="D76" s="20"/>
      <c r="E76" s="20"/>
      <c r="F76" s="20"/>
      <c r="G76" s="21"/>
      <c r="H76" s="20"/>
      <c r="I76" s="22" t="str">
        <f aca="false">IF(OR(C76="",N(J76)=0),"",_xlfn.MINIFS(Compras!$B$6:$B$1005,Compras!$C$6:$C$1005,C76))</f>
        <v/>
      </c>
      <c r="J76" s="23" t="str">
        <f aca="false">IF(C76="","",COUNTIF(Compras!$C$6:$C$1005,C76))</f>
        <v/>
      </c>
      <c r="K76" s="24" t="str">
        <f aca="false">IF(C76="","",SUMIFS(Compras!$F$6:$F$1005,Compras!$C$6:$C$1005,C76))</f>
        <v/>
      </c>
      <c r="L76" s="22" t="str">
        <f aca="false">IF(OR(C76="",N(J76)=0),"",_xlfn.MAXIFS(Compras!$B$6:$B$1005,Compras!$C$6:$C$1005,C76))</f>
        <v/>
      </c>
      <c r="M76" s="25" t="str">
        <f aca="true">IF(C76="","",IF(N(J76)=0,"Sem compra",IF(TODAY()-L76&lt;=90,"Ativo","Sumido")))</f>
        <v/>
      </c>
      <c r="N76" s="25" t="str">
        <f aca="false">IF(OR(C76="",N(K76)=0),"",IF(K76&gt;=PERCENTILE($K$12:$K$311,0.8),"★★★ Ouro",IF(K76&gt;=MEDIAN($K$12:$K$311),"★★ Prata","★ Bronze")))</f>
        <v/>
      </c>
    </row>
    <row r="77" customFormat="false" ht="15" hidden="false" customHeight="false" outlineLevel="0" collapsed="false">
      <c r="B77" s="27" t="str">
        <f aca="false">IF(C77="","",ROW()-11)</f>
        <v/>
      </c>
      <c r="C77" s="28"/>
      <c r="D77" s="28"/>
      <c r="E77" s="28"/>
      <c r="F77" s="28"/>
      <c r="G77" s="29"/>
      <c r="H77" s="28"/>
      <c r="I77" s="22" t="str">
        <f aca="false">IF(OR(C77="",N(J77)=0),"",_xlfn.MINIFS(Compras!$B$6:$B$1005,Compras!$C$6:$C$1005,C77))</f>
        <v/>
      </c>
      <c r="J77" s="23" t="str">
        <f aca="false">IF(C77="","",COUNTIF(Compras!$C$6:$C$1005,C77))</f>
        <v/>
      </c>
      <c r="K77" s="24" t="str">
        <f aca="false">IF(C77="","",SUMIFS(Compras!$F$6:$F$1005,Compras!$C$6:$C$1005,C77))</f>
        <v/>
      </c>
      <c r="L77" s="22" t="str">
        <f aca="false">IF(OR(C77="",N(J77)=0),"",_xlfn.MAXIFS(Compras!$B$6:$B$1005,Compras!$C$6:$C$1005,C77))</f>
        <v/>
      </c>
      <c r="M77" s="25" t="str">
        <f aca="true">IF(C77="","",IF(N(J77)=0,"Sem compra",IF(TODAY()-L77&lt;=90,"Ativo","Sumido")))</f>
        <v/>
      </c>
      <c r="N77" s="25" t="str">
        <f aca="false">IF(OR(C77="",N(K77)=0),"",IF(K77&gt;=PERCENTILE($K$12:$K$311,0.8),"★★★ Ouro",IF(K77&gt;=MEDIAN($K$12:$K$311),"★★ Prata","★ Bronze")))</f>
        <v/>
      </c>
    </row>
    <row r="78" customFormat="false" ht="15" hidden="false" customHeight="false" outlineLevel="0" collapsed="false">
      <c r="B78" s="19" t="str">
        <f aca="false">IF(C78="","",ROW()-11)</f>
        <v/>
      </c>
      <c r="C78" s="20"/>
      <c r="D78" s="20"/>
      <c r="E78" s="20"/>
      <c r="F78" s="20"/>
      <c r="G78" s="21"/>
      <c r="H78" s="20"/>
      <c r="I78" s="22" t="str">
        <f aca="false">IF(OR(C78="",N(J78)=0),"",_xlfn.MINIFS(Compras!$B$6:$B$1005,Compras!$C$6:$C$1005,C78))</f>
        <v/>
      </c>
      <c r="J78" s="23" t="str">
        <f aca="false">IF(C78="","",COUNTIF(Compras!$C$6:$C$1005,C78))</f>
        <v/>
      </c>
      <c r="K78" s="24" t="str">
        <f aca="false">IF(C78="","",SUMIFS(Compras!$F$6:$F$1005,Compras!$C$6:$C$1005,C78))</f>
        <v/>
      </c>
      <c r="L78" s="22" t="str">
        <f aca="false">IF(OR(C78="",N(J78)=0),"",_xlfn.MAXIFS(Compras!$B$6:$B$1005,Compras!$C$6:$C$1005,C78))</f>
        <v/>
      </c>
      <c r="M78" s="25" t="str">
        <f aca="true">IF(C78="","",IF(N(J78)=0,"Sem compra",IF(TODAY()-L78&lt;=90,"Ativo","Sumido")))</f>
        <v/>
      </c>
      <c r="N78" s="25" t="str">
        <f aca="false">IF(OR(C78="",N(K78)=0),"",IF(K78&gt;=PERCENTILE($K$12:$K$311,0.8),"★★★ Ouro",IF(K78&gt;=MEDIAN($K$12:$K$311),"★★ Prata","★ Bronze")))</f>
        <v/>
      </c>
    </row>
    <row r="79" customFormat="false" ht="15" hidden="false" customHeight="false" outlineLevel="0" collapsed="false">
      <c r="B79" s="27" t="str">
        <f aca="false">IF(C79="","",ROW()-11)</f>
        <v/>
      </c>
      <c r="C79" s="28"/>
      <c r="D79" s="28"/>
      <c r="E79" s="28"/>
      <c r="F79" s="28"/>
      <c r="G79" s="29"/>
      <c r="H79" s="28"/>
      <c r="I79" s="22" t="str">
        <f aca="false">IF(OR(C79="",N(J79)=0),"",_xlfn.MINIFS(Compras!$B$6:$B$1005,Compras!$C$6:$C$1005,C79))</f>
        <v/>
      </c>
      <c r="J79" s="23" t="str">
        <f aca="false">IF(C79="","",COUNTIF(Compras!$C$6:$C$1005,C79))</f>
        <v/>
      </c>
      <c r="K79" s="24" t="str">
        <f aca="false">IF(C79="","",SUMIFS(Compras!$F$6:$F$1005,Compras!$C$6:$C$1005,C79))</f>
        <v/>
      </c>
      <c r="L79" s="22" t="str">
        <f aca="false">IF(OR(C79="",N(J79)=0),"",_xlfn.MAXIFS(Compras!$B$6:$B$1005,Compras!$C$6:$C$1005,C79))</f>
        <v/>
      </c>
      <c r="M79" s="25" t="str">
        <f aca="true">IF(C79="","",IF(N(J79)=0,"Sem compra",IF(TODAY()-L79&lt;=90,"Ativo","Sumido")))</f>
        <v/>
      </c>
      <c r="N79" s="25" t="str">
        <f aca="false">IF(OR(C79="",N(K79)=0),"",IF(K79&gt;=PERCENTILE($K$12:$K$311,0.8),"★★★ Ouro",IF(K79&gt;=MEDIAN($K$12:$K$311),"★★ Prata","★ Bronze")))</f>
        <v/>
      </c>
    </row>
    <row r="80" customFormat="false" ht="15" hidden="false" customHeight="false" outlineLevel="0" collapsed="false">
      <c r="B80" s="19" t="str">
        <f aca="false">IF(C80="","",ROW()-11)</f>
        <v/>
      </c>
      <c r="C80" s="20"/>
      <c r="D80" s="20"/>
      <c r="E80" s="20"/>
      <c r="F80" s="20"/>
      <c r="G80" s="21"/>
      <c r="H80" s="20"/>
      <c r="I80" s="22" t="str">
        <f aca="false">IF(OR(C80="",N(J80)=0),"",_xlfn.MINIFS(Compras!$B$6:$B$1005,Compras!$C$6:$C$1005,C80))</f>
        <v/>
      </c>
      <c r="J80" s="23" t="str">
        <f aca="false">IF(C80="","",COUNTIF(Compras!$C$6:$C$1005,C80))</f>
        <v/>
      </c>
      <c r="K80" s="24" t="str">
        <f aca="false">IF(C80="","",SUMIFS(Compras!$F$6:$F$1005,Compras!$C$6:$C$1005,C80))</f>
        <v/>
      </c>
      <c r="L80" s="22" t="str">
        <f aca="false">IF(OR(C80="",N(J80)=0),"",_xlfn.MAXIFS(Compras!$B$6:$B$1005,Compras!$C$6:$C$1005,C80))</f>
        <v/>
      </c>
      <c r="M80" s="25" t="str">
        <f aca="true">IF(C80="","",IF(N(J80)=0,"Sem compra",IF(TODAY()-L80&lt;=90,"Ativo","Sumido")))</f>
        <v/>
      </c>
      <c r="N80" s="25" t="str">
        <f aca="false">IF(OR(C80="",N(K80)=0),"",IF(K80&gt;=PERCENTILE($K$12:$K$311,0.8),"★★★ Ouro",IF(K80&gt;=MEDIAN($K$12:$K$311),"★★ Prata","★ Bronze")))</f>
        <v/>
      </c>
    </row>
    <row r="81" customFormat="false" ht="15" hidden="false" customHeight="false" outlineLevel="0" collapsed="false">
      <c r="B81" s="27" t="str">
        <f aca="false">IF(C81="","",ROW()-11)</f>
        <v/>
      </c>
      <c r="C81" s="28"/>
      <c r="D81" s="28"/>
      <c r="E81" s="28"/>
      <c r="F81" s="28"/>
      <c r="G81" s="29"/>
      <c r="H81" s="28"/>
      <c r="I81" s="22" t="str">
        <f aca="false">IF(OR(C81="",N(J81)=0),"",_xlfn.MINIFS(Compras!$B$6:$B$1005,Compras!$C$6:$C$1005,C81))</f>
        <v/>
      </c>
      <c r="J81" s="23" t="str">
        <f aca="false">IF(C81="","",COUNTIF(Compras!$C$6:$C$1005,C81))</f>
        <v/>
      </c>
      <c r="K81" s="24" t="str">
        <f aca="false">IF(C81="","",SUMIFS(Compras!$F$6:$F$1005,Compras!$C$6:$C$1005,C81))</f>
        <v/>
      </c>
      <c r="L81" s="22" t="str">
        <f aca="false">IF(OR(C81="",N(J81)=0),"",_xlfn.MAXIFS(Compras!$B$6:$B$1005,Compras!$C$6:$C$1005,C81))</f>
        <v/>
      </c>
      <c r="M81" s="25" t="str">
        <f aca="true">IF(C81="","",IF(N(J81)=0,"Sem compra",IF(TODAY()-L81&lt;=90,"Ativo","Sumido")))</f>
        <v/>
      </c>
      <c r="N81" s="25" t="str">
        <f aca="false">IF(OR(C81="",N(K81)=0),"",IF(K81&gt;=PERCENTILE($K$12:$K$311,0.8),"★★★ Ouro",IF(K81&gt;=MEDIAN($K$12:$K$311),"★★ Prata","★ Bronze")))</f>
        <v/>
      </c>
    </row>
    <row r="82" customFormat="false" ht="15" hidden="false" customHeight="false" outlineLevel="0" collapsed="false">
      <c r="B82" s="19" t="str">
        <f aca="false">IF(C82="","",ROW()-11)</f>
        <v/>
      </c>
      <c r="C82" s="20"/>
      <c r="D82" s="20"/>
      <c r="E82" s="20"/>
      <c r="F82" s="20"/>
      <c r="G82" s="21"/>
      <c r="H82" s="20"/>
      <c r="I82" s="22" t="str">
        <f aca="false">IF(OR(C82="",N(J82)=0),"",_xlfn.MINIFS(Compras!$B$6:$B$1005,Compras!$C$6:$C$1005,C82))</f>
        <v/>
      </c>
      <c r="J82" s="23" t="str">
        <f aca="false">IF(C82="","",COUNTIF(Compras!$C$6:$C$1005,C82))</f>
        <v/>
      </c>
      <c r="K82" s="24" t="str">
        <f aca="false">IF(C82="","",SUMIFS(Compras!$F$6:$F$1005,Compras!$C$6:$C$1005,C82))</f>
        <v/>
      </c>
      <c r="L82" s="22" t="str">
        <f aca="false">IF(OR(C82="",N(J82)=0),"",_xlfn.MAXIFS(Compras!$B$6:$B$1005,Compras!$C$6:$C$1005,C82))</f>
        <v/>
      </c>
      <c r="M82" s="25" t="str">
        <f aca="true">IF(C82="","",IF(N(J82)=0,"Sem compra",IF(TODAY()-L82&lt;=90,"Ativo","Sumido")))</f>
        <v/>
      </c>
      <c r="N82" s="25" t="str">
        <f aca="false">IF(OR(C82="",N(K82)=0),"",IF(K82&gt;=PERCENTILE($K$12:$K$311,0.8),"★★★ Ouro",IF(K82&gt;=MEDIAN($K$12:$K$311),"★★ Prata","★ Bronze")))</f>
        <v/>
      </c>
    </row>
    <row r="83" customFormat="false" ht="15" hidden="false" customHeight="false" outlineLevel="0" collapsed="false">
      <c r="B83" s="27" t="str">
        <f aca="false">IF(C83="","",ROW()-11)</f>
        <v/>
      </c>
      <c r="C83" s="28"/>
      <c r="D83" s="28"/>
      <c r="E83" s="28"/>
      <c r="F83" s="28"/>
      <c r="G83" s="29"/>
      <c r="H83" s="28"/>
      <c r="I83" s="22" t="str">
        <f aca="false">IF(OR(C83="",N(J83)=0),"",_xlfn.MINIFS(Compras!$B$6:$B$1005,Compras!$C$6:$C$1005,C83))</f>
        <v/>
      </c>
      <c r="J83" s="23" t="str">
        <f aca="false">IF(C83="","",COUNTIF(Compras!$C$6:$C$1005,C83))</f>
        <v/>
      </c>
      <c r="K83" s="24" t="str">
        <f aca="false">IF(C83="","",SUMIFS(Compras!$F$6:$F$1005,Compras!$C$6:$C$1005,C83))</f>
        <v/>
      </c>
      <c r="L83" s="22" t="str">
        <f aca="false">IF(OR(C83="",N(J83)=0),"",_xlfn.MAXIFS(Compras!$B$6:$B$1005,Compras!$C$6:$C$1005,C83))</f>
        <v/>
      </c>
      <c r="M83" s="25" t="str">
        <f aca="true">IF(C83="","",IF(N(J83)=0,"Sem compra",IF(TODAY()-L83&lt;=90,"Ativo","Sumido")))</f>
        <v/>
      </c>
      <c r="N83" s="25" t="str">
        <f aca="false">IF(OR(C83="",N(K83)=0),"",IF(K83&gt;=PERCENTILE($K$12:$K$311,0.8),"★★★ Ouro",IF(K83&gt;=MEDIAN($K$12:$K$311),"★★ Prata","★ Bronze")))</f>
        <v/>
      </c>
    </row>
    <row r="84" customFormat="false" ht="15" hidden="false" customHeight="false" outlineLevel="0" collapsed="false">
      <c r="B84" s="19" t="str">
        <f aca="false">IF(C84="","",ROW()-11)</f>
        <v/>
      </c>
      <c r="C84" s="20"/>
      <c r="D84" s="20"/>
      <c r="E84" s="20"/>
      <c r="F84" s="20"/>
      <c r="G84" s="21"/>
      <c r="H84" s="20"/>
      <c r="I84" s="22" t="str">
        <f aca="false">IF(OR(C84="",N(J84)=0),"",_xlfn.MINIFS(Compras!$B$6:$B$1005,Compras!$C$6:$C$1005,C84))</f>
        <v/>
      </c>
      <c r="J84" s="23" t="str">
        <f aca="false">IF(C84="","",COUNTIF(Compras!$C$6:$C$1005,C84))</f>
        <v/>
      </c>
      <c r="K84" s="24" t="str">
        <f aca="false">IF(C84="","",SUMIFS(Compras!$F$6:$F$1005,Compras!$C$6:$C$1005,C84))</f>
        <v/>
      </c>
      <c r="L84" s="22" t="str">
        <f aca="false">IF(OR(C84="",N(J84)=0),"",_xlfn.MAXIFS(Compras!$B$6:$B$1005,Compras!$C$6:$C$1005,C84))</f>
        <v/>
      </c>
      <c r="M84" s="25" t="str">
        <f aca="true">IF(C84="","",IF(N(J84)=0,"Sem compra",IF(TODAY()-L84&lt;=90,"Ativo","Sumido")))</f>
        <v/>
      </c>
      <c r="N84" s="25" t="str">
        <f aca="false">IF(OR(C84="",N(K84)=0),"",IF(K84&gt;=PERCENTILE($K$12:$K$311,0.8),"★★★ Ouro",IF(K84&gt;=MEDIAN($K$12:$K$311),"★★ Prata","★ Bronze")))</f>
        <v/>
      </c>
    </row>
    <row r="85" customFormat="false" ht="15" hidden="false" customHeight="false" outlineLevel="0" collapsed="false">
      <c r="B85" s="27" t="str">
        <f aca="false">IF(C85="","",ROW()-11)</f>
        <v/>
      </c>
      <c r="C85" s="28"/>
      <c r="D85" s="28"/>
      <c r="E85" s="28"/>
      <c r="F85" s="28"/>
      <c r="G85" s="29"/>
      <c r="H85" s="28"/>
      <c r="I85" s="22" t="str">
        <f aca="false">IF(OR(C85="",N(J85)=0),"",_xlfn.MINIFS(Compras!$B$6:$B$1005,Compras!$C$6:$C$1005,C85))</f>
        <v/>
      </c>
      <c r="J85" s="23" t="str">
        <f aca="false">IF(C85="","",COUNTIF(Compras!$C$6:$C$1005,C85))</f>
        <v/>
      </c>
      <c r="K85" s="24" t="str">
        <f aca="false">IF(C85="","",SUMIFS(Compras!$F$6:$F$1005,Compras!$C$6:$C$1005,C85))</f>
        <v/>
      </c>
      <c r="L85" s="22" t="str">
        <f aca="false">IF(OR(C85="",N(J85)=0),"",_xlfn.MAXIFS(Compras!$B$6:$B$1005,Compras!$C$6:$C$1005,C85))</f>
        <v/>
      </c>
      <c r="M85" s="25" t="str">
        <f aca="true">IF(C85="","",IF(N(J85)=0,"Sem compra",IF(TODAY()-L85&lt;=90,"Ativo","Sumido")))</f>
        <v/>
      </c>
      <c r="N85" s="25" t="str">
        <f aca="false">IF(OR(C85="",N(K85)=0),"",IF(K85&gt;=PERCENTILE($K$12:$K$311,0.8),"★★★ Ouro",IF(K85&gt;=MEDIAN($K$12:$K$311),"★★ Prata","★ Bronze")))</f>
        <v/>
      </c>
    </row>
    <row r="86" customFormat="false" ht="15" hidden="false" customHeight="false" outlineLevel="0" collapsed="false">
      <c r="B86" s="19" t="str">
        <f aca="false">IF(C86="","",ROW()-11)</f>
        <v/>
      </c>
      <c r="C86" s="20"/>
      <c r="D86" s="20"/>
      <c r="E86" s="20"/>
      <c r="F86" s="20"/>
      <c r="G86" s="21"/>
      <c r="H86" s="20"/>
      <c r="I86" s="22" t="str">
        <f aca="false">IF(OR(C86="",N(J86)=0),"",_xlfn.MINIFS(Compras!$B$6:$B$1005,Compras!$C$6:$C$1005,C86))</f>
        <v/>
      </c>
      <c r="J86" s="23" t="str">
        <f aca="false">IF(C86="","",COUNTIF(Compras!$C$6:$C$1005,C86))</f>
        <v/>
      </c>
      <c r="K86" s="24" t="str">
        <f aca="false">IF(C86="","",SUMIFS(Compras!$F$6:$F$1005,Compras!$C$6:$C$1005,C86))</f>
        <v/>
      </c>
      <c r="L86" s="22" t="str">
        <f aca="false">IF(OR(C86="",N(J86)=0),"",_xlfn.MAXIFS(Compras!$B$6:$B$1005,Compras!$C$6:$C$1005,C86))</f>
        <v/>
      </c>
      <c r="M86" s="25" t="str">
        <f aca="true">IF(C86="","",IF(N(J86)=0,"Sem compra",IF(TODAY()-L86&lt;=90,"Ativo","Sumido")))</f>
        <v/>
      </c>
      <c r="N86" s="25" t="str">
        <f aca="false">IF(OR(C86="",N(K86)=0),"",IF(K86&gt;=PERCENTILE($K$12:$K$311,0.8),"★★★ Ouro",IF(K86&gt;=MEDIAN($K$12:$K$311),"★★ Prata","★ Bronze")))</f>
        <v/>
      </c>
    </row>
    <row r="87" customFormat="false" ht="15" hidden="false" customHeight="false" outlineLevel="0" collapsed="false">
      <c r="B87" s="27" t="str">
        <f aca="false">IF(C87="","",ROW()-11)</f>
        <v/>
      </c>
      <c r="C87" s="28"/>
      <c r="D87" s="28"/>
      <c r="E87" s="28"/>
      <c r="F87" s="28"/>
      <c r="G87" s="29"/>
      <c r="H87" s="28"/>
      <c r="I87" s="22" t="str">
        <f aca="false">IF(OR(C87="",N(J87)=0),"",_xlfn.MINIFS(Compras!$B$6:$B$1005,Compras!$C$6:$C$1005,C87))</f>
        <v/>
      </c>
      <c r="J87" s="23" t="str">
        <f aca="false">IF(C87="","",COUNTIF(Compras!$C$6:$C$1005,C87))</f>
        <v/>
      </c>
      <c r="K87" s="24" t="str">
        <f aca="false">IF(C87="","",SUMIFS(Compras!$F$6:$F$1005,Compras!$C$6:$C$1005,C87))</f>
        <v/>
      </c>
      <c r="L87" s="22" t="str">
        <f aca="false">IF(OR(C87="",N(J87)=0),"",_xlfn.MAXIFS(Compras!$B$6:$B$1005,Compras!$C$6:$C$1005,C87))</f>
        <v/>
      </c>
      <c r="M87" s="25" t="str">
        <f aca="true">IF(C87="","",IF(N(J87)=0,"Sem compra",IF(TODAY()-L87&lt;=90,"Ativo","Sumido")))</f>
        <v/>
      </c>
      <c r="N87" s="25" t="str">
        <f aca="false">IF(OR(C87="",N(K87)=0),"",IF(K87&gt;=PERCENTILE($K$12:$K$311,0.8),"★★★ Ouro",IF(K87&gt;=MEDIAN($K$12:$K$311),"★★ Prata","★ Bronze")))</f>
        <v/>
      </c>
    </row>
    <row r="88" customFormat="false" ht="15" hidden="false" customHeight="false" outlineLevel="0" collapsed="false">
      <c r="B88" s="19" t="str">
        <f aca="false">IF(C88="","",ROW()-11)</f>
        <v/>
      </c>
      <c r="C88" s="20"/>
      <c r="D88" s="20"/>
      <c r="E88" s="20"/>
      <c r="F88" s="20"/>
      <c r="G88" s="21"/>
      <c r="H88" s="20"/>
      <c r="I88" s="22" t="str">
        <f aca="false">IF(OR(C88="",N(J88)=0),"",_xlfn.MINIFS(Compras!$B$6:$B$1005,Compras!$C$6:$C$1005,C88))</f>
        <v/>
      </c>
      <c r="J88" s="23" t="str">
        <f aca="false">IF(C88="","",COUNTIF(Compras!$C$6:$C$1005,C88))</f>
        <v/>
      </c>
      <c r="K88" s="24" t="str">
        <f aca="false">IF(C88="","",SUMIFS(Compras!$F$6:$F$1005,Compras!$C$6:$C$1005,C88))</f>
        <v/>
      </c>
      <c r="L88" s="22" t="str">
        <f aca="false">IF(OR(C88="",N(J88)=0),"",_xlfn.MAXIFS(Compras!$B$6:$B$1005,Compras!$C$6:$C$1005,C88))</f>
        <v/>
      </c>
      <c r="M88" s="25" t="str">
        <f aca="true">IF(C88="","",IF(N(J88)=0,"Sem compra",IF(TODAY()-L88&lt;=90,"Ativo","Sumido")))</f>
        <v/>
      </c>
      <c r="N88" s="25" t="str">
        <f aca="false">IF(OR(C88="",N(K88)=0),"",IF(K88&gt;=PERCENTILE($K$12:$K$311,0.8),"★★★ Ouro",IF(K88&gt;=MEDIAN($K$12:$K$311),"★★ Prata","★ Bronze")))</f>
        <v/>
      </c>
    </row>
    <row r="89" customFormat="false" ht="15" hidden="false" customHeight="false" outlineLevel="0" collapsed="false">
      <c r="B89" s="27" t="str">
        <f aca="false">IF(C89="","",ROW()-11)</f>
        <v/>
      </c>
      <c r="C89" s="28"/>
      <c r="D89" s="28"/>
      <c r="E89" s="28"/>
      <c r="F89" s="28"/>
      <c r="G89" s="29"/>
      <c r="H89" s="28"/>
      <c r="I89" s="22" t="str">
        <f aca="false">IF(OR(C89="",N(J89)=0),"",_xlfn.MINIFS(Compras!$B$6:$B$1005,Compras!$C$6:$C$1005,C89))</f>
        <v/>
      </c>
      <c r="J89" s="23" t="str">
        <f aca="false">IF(C89="","",COUNTIF(Compras!$C$6:$C$1005,C89))</f>
        <v/>
      </c>
      <c r="K89" s="24" t="str">
        <f aca="false">IF(C89="","",SUMIFS(Compras!$F$6:$F$1005,Compras!$C$6:$C$1005,C89))</f>
        <v/>
      </c>
      <c r="L89" s="22" t="str">
        <f aca="false">IF(OR(C89="",N(J89)=0),"",_xlfn.MAXIFS(Compras!$B$6:$B$1005,Compras!$C$6:$C$1005,C89))</f>
        <v/>
      </c>
      <c r="M89" s="25" t="str">
        <f aca="true">IF(C89="","",IF(N(J89)=0,"Sem compra",IF(TODAY()-L89&lt;=90,"Ativo","Sumido")))</f>
        <v/>
      </c>
      <c r="N89" s="25" t="str">
        <f aca="false">IF(OR(C89="",N(K89)=0),"",IF(K89&gt;=PERCENTILE($K$12:$K$311,0.8),"★★★ Ouro",IF(K89&gt;=MEDIAN($K$12:$K$311),"★★ Prata","★ Bronze")))</f>
        <v/>
      </c>
    </row>
    <row r="90" customFormat="false" ht="15" hidden="false" customHeight="false" outlineLevel="0" collapsed="false">
      <c r="B90" s="19" t="str">
        <f aca="false">IF(C90="","",ROW()-11)</f>
        <v/>
      </c>
      <c r="C90" s="20"/>
      <c r="D90" s="20"/>
      <c r="E90" s="20"/>
      <c r="F90" s="20"/>
      <c r="G90" s="21"/>
      <c r="H90" s="20"/>
      <c r="I90" s="22" t="str">
        <f aca="false">IF(OR(C90="",N(J90)=0),"",_xlfn.MINIFS(Compras!$B$6:$B$1005,Compras!$C$6:$C$1005,C90))</f>
        <v/>
      </c>
      <c r="J90" s="23" t="str">
        <f aca="false">IF(C90="","",COUNTIF(Compras!$C$6:$C$1005,C90))</f>
        <v/>
      </c>
      <c r="K90" s="24" t="str">
        <f aca="false">IF(C90="","",SUMIFS(Compras!$F$6:$F$1005,Compras!$C$6:$C$1005,C90))</f>
        <v/>
      </c>
      <c r="L90" s="22" t="str">
        <f aca="false">IF(OR(C90="",N(J90)=0),"",_xlfn.MAXIFS(Compras!$B$6:$B$1005,Compras!$C$6:$C$1005,C90))</f>
        <v/>
      </c>
      <c r="M90" s="25" t="str">
        <f aca="true">IF(C90="","",IF(N(J90)=0,"Sem compra",IF(TODAY()-L90&lt;=90,"Ativo","Sumido")))</f>
        <v/>
      </c>
      <c r="N90" s="25" t="str">
        <f aca="false">IF(OR(C90="",N(K90)=0),"",IF(K90&gt;=PERCENTILE($K$12:$K$311,0.8),"★★★ Ouro",IF(K90&gt;=MEDIAN($K$12:$K$311),"★★ Prata","★ Bronze")))</f>
        <v/>
      </c>
    </row>
    <row r="91" customFormat="false" ht="15" hidden="false" customHeight="false" outlineLevel="0" collapsed="false">
      <c r="B91" s="27" t="str">
        <f aca="false">IF(C91="","",ROW()-11)</f>
        <v/>
      </c>
      <c r="C91" s="28"/>
      <c r="D91" s="28"/>
      <c r="E91" s="28"/>
      <c r="F91" s="28"/>
      <c r="G91" s="29"/>
      <c r="H91" s="28"/>
      <c r="I91" s="22" t="str">
        <f aca="false">IF(OR(C91="",N(J91)=0),"",_xlfn.MINIFS(Compras!$B$6:$B$1005,Compras!$C$6:$C$1005,C91))</f>
        <v/>
      </c>
      <c r="J91" s="23" t="str">
        <f aca="false">IF(C91="","",COUNTIF(Compras!$C$6:$C$1005,C91))</f>
        <v/>
      </c>
      <c r="K91" s="24" t="str">
        <f aca="false">IF(C91="","",SUMIFS(Compras!$F$6:$F$1005,Compras!$C$6:$C$1005,C91))</f>
        <v/>
      </c>
      <c r="L91" s="22" t="str">
        <f aca="false">IF(OR(C91="",N(J91)=0),"",_xlfn.MAXIFS(Compras!$B$6:$B$1005,Compras!$C$6:$C$1005,C91))</f>
        <v/>
      </c>
      <c r="M91" s="25" t="str">
        <f aca="true">IF(C91="","",IF(N(J91)=0,"Sem compra",IF(TODAY()-L91&lt;=90,"Ativo","Sumido")))</f>
        <v/>
      </c>
      <c r="N91" s="25" t="str">
        <f aca="false">IF(OR(C91="",N(K91)=0),"",IF(K91&gt;=PERCENTILE($K$12:$K$311,0.8),"★★★ Ouro",IF(K91&gt;=MEDIAN($K$12:$K$311),"★★ Prata","★ Bronze")))</f>
        <v/>
      </c>
    </row>
    <row r="92" customFormat="false" ht="15" hidden="false" customHeight="false" outlineLevel="0" collapsed="false">
      <c r="B92" s="19" t="str">
        <f aca="false">IF(C92="","",ROW()-11)</f>
        <v/>
      </c>
      <c r="C92" s="20"/>
      <c r="D92" s="20"/>
      <c r="E92" s="20"/>
      <c r="F92" s="20"/>
      <c r="G92" s="21"/>
      <c r="H92" s="20"/>
      <c r="I92" s="22" t="str">
        <f aca="false">IF(OR(C92="",N(J92)=0),"",_xlfn.MINIFS(Compras!$B$6:$B$1005,Compras!$C$6:$C$1005,C92))</f>
        <v/>
      </c>
      <c r="J92" s="23" t="str">
        <f aca="false">IF(C92="","",COUNTIF(Compras!$C$6:$C$1005,C92))</f>
        <v/>
      </c>
      <c r="K92" s="24" t="str">
        <f aca="false">IF(C92="","",SUMIFS(Compras!$F$6:$F$1005,Compras!$C$6:$C$1005,C92))</f>
        <v/>
      </c>
      <c r="L92" s="22" t="str">
        <f aca="false">IF(OR(C92="",N(J92)=0),"",_xlfn.MAXIFS(Compras!$B$6:$B$1005,Compras!$C$6:$C$1005,C92))</f>
        <v/>
      </c>
      <c r="M92" s="25" t="str">
        <f aca="true">IF(C92="","",IF(N(J92)=0,"Sem compra",IF(TODAY()-L92&lt;=90,"Ativo","Sumido")))</f>
        <v/>
      </c>
      <c r="N92" s="25" t="str">
        <f aca="false">IF(OR(C92="",N(K92)=0),"",IF(K92&gt;=PERCENTILE($K$12:$K$311,0.8),"★★★ Ouro",IF(K92&gt;=MEDIAN($K$12:$K$311),"★★ Prata","★ Bronze")))</f>
        <v/>
      </c>
    </row>
    <row r="93" customFormat="false" ht="15" hidden="false" customHeight="false" outlineLevel="0" collapsed="false">
      <c r="B93" s="27" t="str">
        <f aca="false">IF(C93="","",ROW()-11)</f>
        <v/>
      </c>
      <c r="C93" s="28"/>
      <c r="D93" s="28"/>
      <c r="E93" s="28"/>
      <c r="F93" s="28"/>
      <c r="G93" s="29"/>
      <c r="H93" s="28"/>
      <c r="I93" s="22" t="str">
        <f aca="false">IF(OR(C93="",N(J93)=0),"",_xlfn.MINIFS(Compras!$B$6:$B$1005,Compras!$C$6:$C$1005,C93))</f>
        <v/>
      </c>
      <c r="J93" s="23" t="str">
        <f aca="false">IF(C93="","",COUNTIF(Compras!$C$6:$C$1005,C93))</f>
        <v/>
      </c>
      <c r="K93" s="24" t="str">
        <f aca="false">IF(C93="","",SUMIFS(Compras!$F$6:$F$1005,Compras!$C$6:$C$1005,C93))</f>
        <v/>
      </c>
      <c r="L93" s="22" t="str">
        <f aca="false">IF(OR(C93="",N(J93)=0),"",_xlfn.MAXIFS(Compras!$B$6:$B$1005,Compras!$C$6:$C$1005,C93))</f>
        <v/>
      </c>
      <c r="M93" s="25" t="str">
        <f aca="true">IF(C93="","",IF(N(J93)=0,"Sem compra",IF(TODAY()-L93&lt;=90,"Ativo","Sumido")))</f>
        <v/>
      </c>
      <c r="N93" s="25" t="str">
        <f aca="false">IF(OR(C93="",N(K93)=0),"",IF(K93&gt;=PERCENTILE($K$12:$K$311,0.8),"★★★ Ouro",IF(K93&gt;=MEDIAN($K$12:$K$311),"★★ Prata","★ Bronze")))</f>
        <v/>
      </c>
    </row>
    <row r="94" customFormat="false" ht="15" hidden="false" customHeight="false" outlineLevel="0" collapsed="false">
      <c r="B94" s="19" t="str">
        <f aca="false">IF(C94="","",ROW()-11)</f>
        <v/>
      </c>
      <c r="C94" s="20"/>
      <c r="D94" s="20"/>
      <c r="E94" s="20"/>
      <c r="F94" s="20"/>
      <c r="G94" s="21"/>
      <c r="H94" s="20"/>
      <c r="I94" s="22" t="str">
        <f aca="false">IF(OR(C94="",N(J94)=0),"",_xlfn.MINIFS(Compras!$B$6:$B$1005,Compras!$C$6:$C$1005,C94))</f>
        <v/>
      </c>
      <c r="J94" s="23" t="str">
        <f aca="false">IF(C94="","",COUNTIF(Compras!$C$6:$C$1005,C94))</f>
        <v/>
      </c>
      <c r="K94" s="24" t="str">
        <f aca="false">IF(C94="","",SUMIFS(Compras!$F$6:$F$1005,Compras!$C$6:$C$1005,C94))</f>
        <v/>
      </c>
      <c r="L94" s="22" t="str">
        <f aca="false">IF(OR(C94="",N(J94)=0),"",_xlfn.MAXIFS(Compras!$B$6:$B$1005,Compras!$C$6:$C$1005,C94))</f>
        <v/>
      </c>
      <c r="M94" s="25" t="str">
        <f aca="true">IF(C94="","",IF(N(J94)=0,"Sem compra",IF(TODAY()-L94&lt;=90,"Ativo","Sumido")))</f>
        <v/>
      </c>
      <c r="N94" s="25" t="str">
        <f aca="false">IF(OR(C94="",N(K94)=0),"",IF(K94&gt;=PERCENTILE($K$12:$K$311,0.8),"★★★ Ouro",IF(K94&gt;=MEDIAN($K$12:$K$311),"★★ Prata","★ Bronze")))</f>
        <v/>
      </c>
    </row>
    <row r="95" customFormat="false" ht="15" hidden="false" customHeight="false" outlineLevel="0" collapsed="false">
      <c r="B95" s="27" t="str">
        <f aca="false">IF(C95="","",ROW()-11)</f>
        <v/>
      </c>
      <c r="C95" s="28"/>
      <c r="D95" s="28"/>
      <c r="E95" s="28"/>
      <c r="F95" s="28"/>
      <c r="G95" s="29"/>
      <c r="H95" s="28"/>
      <c r="I95" s="22" t="str">
        <f aca="false">IF(OR(C95="",N(J95)=0),"",_xlfn.MINIFS(Compras!$B$6:$B$1005,Compras!$C$6:$C$1005,C95))</f>
        <v/>
      </c>
      <c r="J95" s="23" t="str">
        <f aca="false">IF(C95="","",COUNTIF(Compras!$C$6:$C$1005,C95))</f>
        <v/>
      </c>
      <c r="K95" s="24" t="str">
        <f aca="false">IF(C95="","",SUMIFS(Compras!$F$6:$F$1005,Compras!$C$6:$C$1005,C95))</f>
        <v/>
      </c>
      <c r="L95" s="22" t="str">
        <f aca="false">IF(OR(C95="",N(J95)=0),"",_xlfn.MAXIFS(Compras!$B$6:$B$1005,Compras!$C$6:$C$1005,C95))</f>
        <v/>
      </c>
      <c r="M95" s="25" t="str">
        <f aca="true">IF(C95="","",IF(N(J95)=0,"Sem compra",IF(TODAY()-L95&lt;=90,"Ativo","Sumido")))</f>
        <v/>
      </c>
      <c r="N95" s="25" t="str">
        <f aca="false">IF(OR(C95="",N(K95)=0),"",IF(K95&gt;=PERCENTILE($K$12:$K$311,0.8),"★★★ Ouro",IF(K95&gt;=MEDIAN($K$12:$K$311),"★★ Prata","★ Bronze")))</f>
        <v/>
      </c>
    </row>
    <row r="96" customFormat="false" ht="15" hidden="false" customHeight="false" outlineLevel="0" collapsed="false">
      <c r="B96" s="19" t="str">
        <f aca="false">IF(C96="","",ROW()-11)</f>
        <v/>
      </c>
      <c r="C96" s="20"/>
      <c r="D96" s="20"/>
      <c r="E96" s="20"/>
      <c r="F96" s="20"/>
      <c r="G96" s="21"/>
      <c r="H96" s="20"/>
      <c r="I96" s="22" t="str">
        <f aca="false">IF(OR(C96="",N(J96)=0),"",_xlfn.MINIFS(Compras!$B$6:$B$1005,Compras!$C$6:$C$1005,C96))</f>
        <v/>
      </c>
      <c r="J96" s="23" t="str">
        <f aca="false">IF(C96="","",COUNTIF(Compras!$C$6:$C$1005,C96))</f>
        <v/>
      </c>
      <c r="K96" s="24" t="str">
        <f aca="false">IF(C96="","",SUMIFS(Compras!$F$6:$F$1005,Compras!$C$6:$C$1005,C96))</f>
        <v/>
      </c>
      <c r="L96" s="22" t="str">
        <f aca="false">IF(OR(C96="",N(J96)=0),"",_xlfn.MAXIFS(Compras!$B$6:$B$1005,Compras!$C$6:$C$1005,C96))</f>
        <v/>
      </c>
      <c r="M96" s="25" t="str">
        <f aca="true">IF(C96="","",IF(N(J96)=0,"Sem compra",IF(TODAY()-L96&lt;=90,"Ativo","Sumido")))</f>
        <v/>
      </c>
      <c r="N96" s="25" t="str">
        <f aca="false">IF(OR(C96="",N(K96)=0),"",IF(K96&gt;=PERCENTILE($K$12:$K$311,0.8),"★★★ Ouro",IF(K96&gt;=MEDIAN($K$12:$K$311),"★★ Prata","★ Bronze")))</f>
        <v/>
      </c>
    </row>
    <row r="97" customFormat="false" ht="15" hidden="false" customHeight="false" outlineLevel="0" collapsed="false">
      <c r="B97" s="27" t="str">
        <f aca="false">IF(C97="","",ROW()-11)</f>
        <v/>
      </c>
      <c r="C97" s="28"/>
      <c r="D97" s="28"/>
      <c r="E97" s="28"/>
      <c r="F97" s="28"/>
      <c r="G97" s="29"/>
      <c r="H97" s="28"/>
      <c r="I97" s="22" t="str">
        <f aca="false">IF(OR(C97="",N(J97)=0),"",_xlfn.MINIFS(Compras!$B$6:$B$1005,Compras!$C$6:$C$1005,C97))</f>
        <v/>
      </c>
      <c r="J97" s="23" t="str">
        <f aca="false">IF(C97="","",COUNTIF(Compras!$C$6:$C$1005,C97))</f>
        <v/>
      </c>
      <c r="K97" s="24" t="str">
        <f aca="false">IF(C97="","",SUMIFS(Compras!$F$6:$F$1005,Compras!$C$6:$C$1005,C97))</f>
        <v/>
      </c>
      <c r="L97" s="22" t="str">
        <f aca="false">IF(OR(C97="",N(J97)=0),"",_xlfn.MAXIFS(Compras!$B$6:$B$1005,Compras!$C$6:$C$1005,C97))</f>
        <v/>
      </c>
      <c r="M97" s="25" t="str">
        <f aca="true">IF(C97="","",IF(N(J97)=0,"Sem compra",IF(TODAY()-L97&lt;=90,"Ativo","Sumido")))</f>
        <v/>
      </c>
      <c r="N97" s="25" t="str">
        <f aca="false">IF(OR(C97="",N(K97)=0),"",IF(K97&gt;=PERCENTILE($K$12:$K$311,0.8),"★★★ Ouro",IF(K97&gt;=MEDIAN($K$12:$K$311),"★★ Prata","★ Bronze")))</f>
        <v/>
      </c>
    </row>
    <row r="98" customFormat="false" ht="15" hidden="false" customHeight="false" outlineLevel="0" collapsed="false">
      <c r="B98" s="19" t="str">
        <f aca="false">IF(C98="","",ROW()-11)</f>
        <v/>
      </c>
      <c r="C98" s="20"/>
      <c r="D98" s="20"/>
      <c r="E98" s="20"/>
      <c r="F98" s="20"/>
      <c r="G98" s="21"/>
      <c r="H98" s="20"/>
      <c r="I98" s="22" t="str">
        <f aca="false">IF(OR(C98="",N(J98)=0),"",_xlfn.MINIFS(Compras!$B$6:$B$1005,Compras!$C$6:$C$1005,C98))</f>
        <v/>
      </c>
      <c r="J98" s="23" t="str">
        <f aca="false">IF(C98="","",COUNTIF(Compras!$C$6:$C$1005,C98))</f>
        <v/>
      </c>
      <c r="K98" s="24" t="str">
        <f aca="false">IF(C98="","",SUMIFS(Compras!$F$6:$F$1005,Compras!$C$6:$C$1005,C98))</f>
        <v/>
      </c>
      <c r="L98" s="22" t="str">
        <f aca="false">IF(OR(C98="",N(J98)=0),"",_xlfn.MAXIFS(Compras!$B$6:$B$1005,Compras!$C$6:$C$1005,C98))</f>
        <v/>
      </c>
      <c r="M98" s="25" t="str">
        <f aca="true">IF(C98="","",IF(N(J98)=0,"Sem compra",IF(TODAY()-L98&lt;=90,"Ativo","Sumido")))</f>
        <v/>
      </c>
      <c r="N98" s="25" t="str">
        <f aca="false">IF(OR(C98="",N(K98)=0),"",IF(K98&gt;=PERCENTILE($K$12:$K$311,0.8),"★★★ Ouro",IF(K98&gt;=MEDIAN($K$12:$K$311),"★★ Prata","★ Bronze")))</f>
        <v/>
      </c>
    </row>
    <row r="99" customFormat="false" ht="15" hidden="false" customHeight="false" outlineLevel="0" collapsed="false">
      <c r="B99" s="27" t="str">
        <f aca="false">IF(C99="","",ROW()-11)</f>
        <v/>
      </c>
      <c r="C99" s="28"/>
      <c r="D99" s="28"/>
      <c r="E99" s="28"/>
      <c r="F99" s="28"/>
      <c r="G99" s="29"/>
      <c r="H99" s="28"/>
      <c r="I99" s="22" t="str">
        <f aca="false">IF(OR(C99="",N(J99)=0),"",_xlfn.MINIFS(Compras!$B$6:$B$1005,Compras!$C$6:$C$1005,C99))</f>
        <v/>
      </c>
      <c r="J99" s="23" t="str">
        <f aca="false">IF(C99="","",COUNTIF(Compras!$C$6:$C$1005,C99))</f>
        <v/>
      </c>
      <c r="K99" s="24" t="str">
        <f aca="false">IF(C99="","",SUMIFS(Compras!$F$6:$F$1005,Compras!$C$6:$C$1005,C99))</f>
        <v/>
      </c>
      <c r="L99" s="22" t="str">
        <f aca="false">IF(OR(C99="",N(J99)=0),"",_xlfn.MAXIFS(Compras!$B$6:$B$1005,Compras!$C$6:$C$1005,C99))</f>
        <v/>
      </c>
      <c r="M99" s="25" t="str">
        <f aca="true">IF(C99="","",IF(N(J99)=0,"Sem compra",IF(TODAY()-L99&lt;=90,"Ativo","Sumido")))</f>
        <v/>
      </c>
      <c r="N99" s="25" t="str">
        <f aca="false">IF(OR(C99="",N(K99)=0),"",IF(K99&gt;=PERCENTILE($K$12:$K$311,0.8),"★★★ Ouro",IF(K99&gt;=MEDIAN($K$12:$K$311),"★★ Prata","★ Bronze")))</f>
        <v/>
      </c>
    </row>
    <row r="100" customFormat="false" ht="15" hidden="false" customHeight="false" outlineLevel="0" collapsed="false">
      <c r="B100" s="19" t="str">
        <f aca="false">IF(C100="","",ROW()-11)</f>
        <v/>
      </c>
      <c r="C100" s="20"/>
      <c r="D100" s="20"/>
      <c r="E100" s="20"/>
      <c r="F100" s="20"/>
      <c r="G100" s="21"/>
      <c r="H100" s="20"/>
      <c r="I100" s="22" t="str">
        <f aca="false">IF(OR(C100="",N(J100)=0),"",_xlfn.MINIFS(Compras!$B$6:$B$1005,Compras!$C$6:$C$1005,C100))</f>
        <v/>
      </c>
      <c r="J100" s="23" t="str">
        <f aca="false">IF(C100="","",COUNTIF(Compras!$C$6:$C$1005,C100))</f>
        <v/>
      </c>
      <c r="K100" s="24" t="str">
        <f aca="false">IF(C100="","",SUMIFS(Compras!$F$6:$F$1005,Compras!$C$6:$C$1005,C100))</f>
        <v/>
      </c>
      <c r="L100" s="22" t="str">
        <f aca="false">IF(OR(C100="",N(J100)=0),"",_xlfn.MAXIFS(Compras!$B$6:$B$1005,Compras!$C$6:$C$1005,C100))</f>
        <v/>
      </c>
      <c r="M100" s="25" t="str">
        <f aca="true">IF(C100="","",IF(N(J100)=0,"Sem compra",IF(TODAY()-L100&lt;=90,"Ativo","Sumido")))</f>
        <v/>
      </c>
      <c r="N100" s="25" t="str">
        <f aca="false">IF(OR(C100="",N(K100)=0),"",IF(K100&gt;=PERCENTILE($K$12:$K$311,0.8),"★★★ Ouro",IF(K100&gt;=MEDIAN($K$12:$K$311),"★★ Prata","★ Bronze")))</f>
        <v/>
      </c>
    </row>
    <row r="101" customFormat="false" ht="15" hidden="false" customHeight="false" outlineLevel="0" collapsed="false">
      <c r="B101" s="27" t="str">
        <f aca="false">IF(C101="","",ROW()-11)</f>
        <v/>
      </c>
      <c r="C101" s="28"/>
      <c r="D101" s="28"/>
      <c r="E101" s="28"/>
      <c r="F101" s="28"/>
      <c r="G101" s="29"/>
      <c r="H101" s="28"/>
      <c r="I101" s="22" t="str">
        <f aca="false">IF(OR(C101="",N(J101)=0),"",_xlfn.MINIFS(Compras!$B$6:$B$1005,Compras!$C$6:$C$1005,C101))</f>
        <v/>
      </c>
      <c r="J101" s="23" t="str">
        <f aca="false">IF(C101="","",COUNTIF(Compras!$C$6:$C$1005,C101))</f>
        <v/>
      </c>
      <c r="K101" s="24" t="str">
        <f aca="false">IF(C101="","",SUMIFS(Compras!$F$6:$F$1005,Compras!$C$6:$C$1005,C101))</f>
        <v/>
      </c>
      <c r="L101" s="22" t="str">
        <f aca="false">IF(OR(C101="",N(J101)=0),"",_xlfn.MAXIFS(Compras!$B$6:$B$1005,Compras!$C$6:$C$1005,C101))</f>
        <v/>
      </c>
      <c r="M101" s="25" t="str">
        <f aca="true">IF(C101="","",IF(N(J101)=0,"Sem compra",IF(TODAY()-L101&lt;=90,"Ativo","Sumido")))</f>
        <v/>
      </c>
      <c r="N101" s="25" t="str">
        <f aca="false">IF(OR(C101="",N(K101)=0),"",IF(K101&gt;=PERCENTILE($K$12:$K$311,0.8),"★★★ Ouro",IF(K101&gt;=MEDIAN($K$12:$K$311),"★★ Prata","★ Bronze")))</f>
        <v/>
      </c>
    </row>
    <row r="102" customFormat="false" ht="15" hidden="false" customHeight="false" outlineLevel="0" collapsed="false">
      <c r="B102" s="19" t="str">
        <f aca="false">IF(C102="","",ROW()-11)</f>
        <v/>
      </c>
      <c r="C102" s="20"/>
      <c r="D102" s="20"/>
      <c r="E102" s="20"/>
      <c r="F102" s="20"/>
      <c r="G102" s="21"/>
      <c r="H102" s="20"/>
      <c r="I102" s="22" t="str">
        <f aca="false">IF(OR(C102="",N(J102)=0),"",_xlfn.MINIFS(Compras!$B$6:$B$1005,Compras!$C$6:$C$1005,C102))</f>
        <v/>
      </c>
      <c r="J102" s="23" t="str">
        <f aca="false">IF(C102="","",COUNTIF(Compras!$C$6:$C$1005,C102))</f>
        <v/>
      </c>
      <c r="K102" s="24" t="str">
        <f aca="false">IF(C102="","",SUMIFS(Compras!$F$6:$F$1005,Compras!$C$6:$C$1005,C102))</f>
        <v/>
      </c>
      <c r="L102" s="22" t="str">
        <f aca="false">IF(OR(C102="",N(J102)=0),"",_xlfn.MAXIFS(Compras!$B$6:$B$1005,Compras!$C$6:$C$1005,C102))</f>
        <v/>
      </c>
      <c r="M102" s="25" t="str">
        <f aca="true">IF(C102="","",IF(N(J102)=0,"Sem compra",IF(TODAY()-L102&lt;=90,"Ativo","Sumido")))</f>
        <v/>
      </c>
      <c r="N102" s="25" t="str">
        <f aca="false">IF(OR(C102="",N(K102)=0),"",IF(K102&gt;=PERCENTILE($K$12:$K$311,0.8),"★★★ Ouro",IF(K102&gt;=MEDIAN($K$12:$K$311),"★★ Prata","★ Bronze")))</f>
        <v/>
      </c>
    </row>
    <row r="103" customFormat="false" ht="15" hidden="false" customHeight="false" outlineLevel="0" collapsed="false">
      <c r="B103" s="27" t="str">
        <f aca="false">IF(C103="","",ROW()-11)</f>
        <v/>
      </c>
      <c r="C103" s="28"/>
      <c r="D103" s="28"/>
      <c r="E103" s="28"/>
      <c r="F103" s="28"/>
      <c r="G103" s="29"/>
      <c r="H103" s="28"/>
      <c r="I103" s="22" t="str">
        <f aca="false">IF(OR(C103="",N(J103)=0),"",_xlfn.MINIFS(Compras!$B$6:$B$1005,Compras!$C$6:$C$1005,C103))</f>
        <v/>
      </c>
      <c r="J103" s="23" t="str">
        <f aca="false">IF(C103="","",COUNTIF(Compras!$C$6:$C$1005,C103))</f>
        <v/>
      </c>
      <c r="K103" s="24" t="str">
        <f aca="false">IF(C103="","",SUMIFS(Compras!$F$6:$F$1005,Compras!$C$6:$C$1005,C103))</f>
        <v/>
      </c>
      <c r="L103" s="22" t="str">
        <f aca="false">IF(OR(C103="",N(J103)=0),"",_xlfn.MAXIFS(Compras!$B$6:$B$1005,Compras!$C$6:$C$1005,C103))</f>
        <v/>
      </c>
      <c r="M103" s="25" t="str">
        <f aca="true">IF(C103="","",IF(N(J103)=0,"Sem compra",IF(TODAY()-L103&lt;=90,"Ativo","Sumido")))</f>
        <v/>
      </c>
      <c r="N103" s="25" t="str">
        <f aca="false">IF(OR(C103="",N(K103)=0),"",IF(K103&gt;=PERCENTILE($K$12:$K$311,0.8),"★★★ Ouro",IF(K103&gt;=MEDIAN($K$12:$K$311),"★★ Prata","★ Bronze")))</f>
        <v/>
      </c>
    </row>
    <row r="104" customFormat="false" ht="15" hidden="false" customHeight="false" outlineLevel="0" collapsed="false">
      <c r="B104" s="19" t="str">
        <f aca="false">IF(C104="","",ROW()-11)</f>
        <v/>
      </c>
      <c r="C104" s="20"/>
      <c r="D104" s="20"/>
      <c r="E104" s="20"/>
      <c r="F104" s="20"/>
      <c r="G104" s="21"/>
      <c r="H104" s="20"/>
      <c r="I104" s="22" t="str">
        <f aca="false">IF(OR(C104="",N(J104)=0),"",_xlfn.MINIFS(Compras!$B$6:$B$1005,Compras!$C$6:$C$1005,C104))</f>
        <v/>
      </c>
      <c r="J104" s="23" t="str">
        <f aca="false">IF(C104="","",COUNTIF(Compras!$C$6:$C$1005,C104))</f>
        <v/>
      </c>
      <c r="K104" s="24" t="str">
        <f aca="false">IF(C104="","",SUMIFS(Compras!$F$6:$F$1005,Compras!$C$6:$C$1005,C104))</f>
        <v/>
      </c>
      <c r="L104" s="22" t="str">
        <f aca="false">IF(OR(C104="",N(J104)=0),"",_xlfn.MAXIFS(Compras!$B$6:$B$1005,Compras!$C$6:$C$1005,C104))</f>
        <v/>
      </c>
      <c r="M104" s="25" t="str">
        <f aca="true">IF(C104="","",IF(N(J104)=0,"Sem compra",IF(TODAY()-L104&lt;=90,"Ativo","Sumido")))</f>
        <v/>
      </c>
      <c r="N104" s="25" t="str">
        <f aca="false">IF(OR(C104="",N(K104)=0),"",IF(K104&gt;=PERCENTILE($K$12:$K$311,0.8),"★★★ Ouro",IF(K104&gt;=MEDIAN($K$12:$K$311),"★★ Prata","★ Bronze")))</f>
        <v/>
      </c>
    </row>
    <row r="105" customFormat="false" ht="15" hidden="false" customHeight="false" outlineLevel="0" collapsed="false">
      <c r="B105" s="27" t="str">
        <f aca="false">IF(C105="","",ROW()-11)</f>
        <v/>
      </c>
      <c r="C105" s="28"/>
      <c r="D105" s="28"/>
      <c r="E105" s="28"/>
      <c r="F105" s="28"/>
      <c r="G105" s="29"/>
      <c r="H105" s="28"/>
      <c r="I105" s="22" t="str">
        <f aca="false">IF(OR(C105="",N(J105)=0),"",_xlfn.MINIFS(Compras!$B$6:$B$1005,Compras!$C$6:$C$1005,C105))</f>
        <v/>
      </c>
      <c r="J105" s="23" t="str">
        <f aca="false">IF(C105="","",COUNTIF(Compras!$C$6:$C$1005,C105))</f>
        <v/>
      </c>
      <c r="K105" s="24" t="str">
        <f aca="false">IF(C105="","",SUMIFS(Compras!$F$6:$F$1005,Compras!$C$6:$C$1005,C105))</f>
        <v/>
      </c>
      <c r="L105" s="22" t="str">
        <f aca="false">IF(OR(C105="",N(J105)=0),"",_xlfn.MAXIFS(Compras!$B$6:$B$1005,Compras!$C$6:$C$1005,C105))</f>
        <v/>
      </c>
      <c r="M105" s="25" t="str">
        <f aca="true">IF(C105="","",IF(N(J105)=0,"Sem compra",IF(TODAY()-L105&lt;=90,"Ativo","Sumido")))</f>
        <v/>
      </c>
      <c r="N105" s="25" t="str">
        <f aca="false">IF(OR(C105="",N(K105)=0),"",IF(K105&gt;=PERCENTILE($K$12:$K$311,0.8),"★★★ Ouro",IF(K105&gt;=MEDIAN($K$12:$K$311),"★★ Prata","★ Bronze")))</f>
        <v/>
      </c>
    </row>
    <row r="106" customFormat="false" ht="15" hidden="false" customHeight="false" outlineLevel="0" collapsed="false">
      <c r="B106" s="19" t="str">
        <f aca="false">IF(C106="","",ROW()-11)</f>
        <v/>
      </c>
      <c r="C106" s="20"/>
      <c r="D106" s="20"/>
      <c r="E106" s="20"/>
      <c r="F106" s="20"/>
      <c r="G106" s="21"/>
      <c r="H106" s="20"/>
      <c r="I106" s="22" t="str">
        <f aca="false">IF(OR(C106="",N(J106)=0),"",_xlfn.MINIFS(Compras!$B$6:$B$1005,Compras!$C$6:$C$1005,C106))</f>
        <v/>
      </c>
      <c r="J106" s="23" t="str">
        <f aca="false">IF(C106="","",COUNTIF(Compras!$C$6:$C$1005,C106))</f>
        <v/>
      </c>
      <c r="K106" s="24" t="str">
        <f aca="false">IF(C106="","",SUMIFS(Compras!$F$6:$F$1005,Compras!$C$6:$C$1005,C106))</f>
        <v/>
      </c>
      <c r="L106" s="22" t="str">
        <f aca="false">IF(OR(C106="",N(J106)=0),"",_xlfn.MAXIFS(Compras!$B$6:$B$1005,Compras!$C$6:$C$1005,C106))</f>
        <v/>
      </c>
      <c r="M106" s="25" t="str">
        <f aca="true">IF(C106="","",IF(N(J106)=0,"Sem compra",IF(TODAY()-L106&lt;=90,"Ativo","Sumido")))</f>
        <v/>
      </c>
      <c r="N106" s="25" t="str">
        <f aca="false">IF(OR(C106="",N(K106)=0),"",IF(K106&gt;=PERCENTILE($K$12:$K$311,0.8),"★★★ Ouro",IF(K106&gt;=MEDIAN($K$12:$K$311),"★★ Prata","★ Bronze")))</f>
        <v/>
      </c>
    </row>
    <row r="107" customFormat="false" ht="15" hidden="false" customHeight="false" outlineLevel="0" collapsed="false">
      <c r="B107" s="27" t="str">
        <f aca="false">IF(C107="","",ROW()-11)</f>
        <v/>
      </c>
      <c r="C107" s="28"/>
      <c r="D107" s="28"/>
      <c r="E107" s="28"/>
      <c r="F107" s="28"/>
      <c r="G107" s="29"/>
      <c r="H107" s="28"/>
      <c r="I107" s="22" t="str">
        <f aca="false">IF(OR(C107="",N(J107)=0),"",_xlfn.MINIFS(Compras!$B$6:$B$1005,Compras!$C$6:$C$1005,C107))</f>
        <v/>
      </c>
      <c r="J107" s="23" t="str">
        <f aca="false">IF(C107="","",COUNTIF(Compras!$C$6:$C$1005,C107))</f>
        <v/>
      </c>
      <c r="K107" s="24" t="str">
        <f aca="false">IF(C107="","",SUMIFS(Compras!$F$6:$F$1005,Compras!$C$6:$C$1005,C107))</f>
        <v/>
      </c>
      <c r="L107" s="22" t="str">
        <f aca="false">IF(OR(C107="",N(J107)=0),"",_xlfn.MAXIFS(Compras!$B$6:$B$1005,Compras!$C$6:$C$1005,C107))</f>
        <v/>
      </c>
      <c r="M107" s="25" t="str">
        <f aca="true">IF(C107="","",IF(N(J107)=0,"Sem compra",IF(TODAY()-L107&lt;=90,"Ativo","Sumido")))</f>
        <v/>
      </c>
      <c r="N107" s="25" t="str">
        <f aca="false">IF(OR(C107="",N(K107)=0),"",IF(K107&gt;=PERCENTILE($K$12:$K$311,0.8),"★★★ Ouro",IF(K107&gt;=MEDIAN($K$12:$K$311),"★★ Prata","★ Bronze")))</f>
        <v/>
      </c>
    </row>
    <row r="108" customFormat="false" ht="15" hidden="false" customHeight="false" outlineLevel="0" collapsed="false">
      <c r="B108" s="19" t="str">
        <f aca="false">IF(C108="","",ROW()-11)</f>
        <v/>
      </c>
      <c r="C108" s="20"/>
      <c r="D108" s="20"/>
      <c r="E108" s="20"/>
      <c r="F108" s="20"/>
      <c r="G108" s="21"/>
      <c r="H108" s="20"/>
      <c r="I108" s="22" t="str">
        <f aca="false">IF(OR(C108="",N(J108)=0),"",_xlfn.MINIFS(Compras!$B$6:$B$1005,Compras!$C$6:$C$1005,C108))</f>
        <v/>
      </c>
      <c r="J108" s="23" t="str">
        <f aca="false">IF(C108="","",COUNTIF(Compras!$C$6:$C$1005,C108))</f>
        <v/>
      </c>
      <c r="K108" s="24" t="str">
        <f aca="false">IF(C108="","",SUMIFS(Compras!$F$6:$F$1005,Compras!$C$6:$C$1005,C108))</f>
        <v/>
      </c>
      <c r="L108" s="22" t="str">
        <f aca="false">IF(OR(C108="",N(J108)=0),"",_xlfn.MAXIFS(Compras!$B$6:$B$1005,Compras!$C$6:$C$1005,C108))</f>
        <v/>
      </c>
      <c r="M108" s="25" t="str">
        <f aca="true">IF(C108="","",IF(N(J108)=0,"Sem compra",IF(TODAY()-L108&lt;=90,"Ativo","Sumido")))</f>
        <v/>
      </c>
      <c r="N108" s="25" t="str">
        <f aca="false">IF(OR(C108="",N(K108)=0),"",IF(K108&gt;=PERCENTILE($K$12:$K$311,0.8),"★★★ Ouro",IF(K108&gt;=MEDIAN($K$12:$K$311),"★★ Prata","★ Bronze")))</f>
        <v/>
      </c>
    </row>
    <row r="109" customFormat="false" ht="15" hidden="false" customHeight="false" outlineLevel="0" collapsed="false">
      <c r="B109" s="27" t="str">
        <f aca="false">IF(C109="","",ROW()-11)</f>
        <v/>
      </c>
      <c r="C109" s="28"/>
      <c r="D109" s="28"/>
      <c r="E109" s="28"/>
      <c r="F109" s="28"/>
      <c r="G109" s="29"/>
      <c r="H109" s="28"/>
      <c r="I109" s="22" t="str">
        <f aca="false">IF(OR(C109="",N(J109)=0),"",_xlfn.MINIFS(Compras!$B$6:$B$1005,Compras!$C$6:$C$1005,C109))</f>
        <v/>
      </c>
      <c r="J109" s="23" t="str">
        <f aca="false">IF(C109="","",COUNTIF(Compras!$C$6:$C$1005,C109))</f>
        <v/>
      </c>
      <c r="K109" s="24" t="str">
        <f aca="false">IF(C109="","",SUMIFS(Compras!$F$6:$F$1005,Compras!$C$6:$C$1005,C109))</f>
        <v/>
      </c>
      <c r="L109" s="22" t="str">
        <f aca="false">IF(OR(C109="",N(J109)=0),"",_xlfn.MAXIFS(Compras!$B$6:$B$1005,Compras!$C$6:$C$1005,C109))</f>
        <v/>
      </c>
      <c r="M109" s="25" t="str">
        <f aca="true">IF(C109="","",IF(N(J109)=0,"Sem compra",IF(TODAY()-L109&lt;=90,"Ativo","Sumido")))</f>
        <v/>
      </c>
      <c r="N109" s="25" t="str">
        <f aca="false">IF(OR(C109="",N(K109)=0),"",IF(K109&gt;=PERCENTILE($K$12:$K$311,0.8),"★★★ Ouro",IF(K109&gt;=MEDIAN($K$12:$K$311),"★★ Prata","★ Bronze")))</f>
        <v/>
      </c>
    </row>
    <row r="110" customFormat="false" ht="15" hidden="false" customHeight="false" outlineLevel="0" collapsed="false">
      <c r="B110" s="19" t="str">
        <f aca="false">IF(C110="","",ROW()-11)</f>
        <v/>
      </c>
      <c r="C110" s="20"/>
      <c r="D110" s="20"/>
      <c r="E110" s="20"/>
      <c r="F110" s="20"/>
      <c r="G110" s="21"/>
      <c r="H110" s="20"/>
      <c r="I110" s="22" t="str">
        <f aca="false">IF(OR(C110="",N(J110)=0),"",_xlfn.MINIFS(Compras!$B$6:$B$1005,Compras!$C$6:$C$1005,C110))</f>
        <v/>
      </c>
      <c r="J110" s="23" t="str">
        <f aca="false">IF(C110="","",COUNTIF(Compras!$C$6:$C$1005,C110))</f>
        <v/>
      </c>
      <c r="K110" s="24" t="str">
        <f aca="false">IF(C110="","",SUMIFS(Compras!$F$6:$F$1005,Compras!$C$6:$C$1005,C110))</f>
        <v/>
      </c>
      <c r="L110" s="22" t="str">
        <f aca="false">IF(OR(C110="",N(J110)=0),"",_xlfn.MAXIFS(Compras!$B$6:$B$1005,Compras!$C$6:$C$1005,C110))</f>
        <v/>
      </c>
      <c r="M110" s="25" t="str">
        <f aca="true">IF(C110="","",IF(N(J110)=0,"Sem compra",IF(TODAY()-L110&lt;=90,"Ativo","Sumido")))</f>
        <v/>
      </c>
      <c r="N110" s="25" t="str">
        <f aca="false">IF(OR(C110="",N(K110)=0),"",IF(K110&gt;=PERCENTILE($K$12:$K$311,0.8),"★★★ Ouro",IF(K110&gt;=MEDIAN($K$12:$K$311),"★★ Prata","★ Bronze")))</f>
        <v/>
      </c>
    </row>
    <row r="111" customFormat="false" ht="15" hidden="false" customHeight="false" outlineLevel="0" collapsed="false">
      <c r="B111" s="27" t="str">
        <f aca="false">IF(C111="","",ROW()-11)</f>
        <v/>
      </c>
      <c r="C111" s="28"/>
      <c r="D111" s="28"/>
      <c r="E111" s="28"/>
      <c r="F111" s="28"/>
      <c r="G111" s="29"/>
      <c r="H111" s="28"/>
      <c r="I111" s="22" t="str">
        <f aca="false">IF(OR(C111="",N(J111)=0),"",_xlfn.MINIFS(Compras!$B$6:$B$1005,Compras!$C$6:$C$1005,C111))</f>
        <v/>
      </c>
      <c r="J111" s="23" t="str">
        <f aca="false">IF(C111="","",COUNTIF(Compras!$C$6:$C$1005,C111))</f>
        <v/>
      </c>
      <c r="K111" s="24" t="str">
        <f aca="false">IF(C111="","",SUMIFS(Compras!$F$6:$F$1005,Compras!$C$6:$C$1005,C111))</f>
        <v/>
      </c>
      <c r="L111" s="22" t="str">
        <f aca="false">IF(OR(C111="",N(J111)=0),"",_xlfn.MAXIFS(Compras!$B$6:$B$1005,Compras!$C$6:$C$1005,C111))</f>
        <v/>
      </c>
      <c r="M111" s="25" t="str">
        <f aca="true">IF(C111="","",IF(N(J111)=0,"Sem compra",IF(TODAY()-L111&lt;=90,"Ativo","Sumido")))</f>
        <v/>
      </c>
      <c r="N111" s="25" t="str">
        <f aca="false">IF(OR(C111="",N(K111)=0),"",IF(K111&gt;=PERCENTILE($K$12:$K$311,0.8),"★★★ Ouro",IF(K111&gt;=MEDIAN($K$12:$K$311),"★★ Prata","★ Bronze")))</f>
        <v/>
      </c>
    </row>
    <row r="112" customFormat="false" ht="15" hidden="false" customHeight="false" outlineLevel="0" collapsed="false">
      <c r="B112" s="19" t="str">
        <f aca="false">IF(C112="","",ROW()-11)</f>
        <v/>
      </c>
      <c r="C112" s="20"/>
      <c r="D112" s="20"/>
      <c r="E112" s="20"/>
      <c r="F112" s="20"/>
      <c r="G112" s="21"/>
      <c r="H112" s="20"/>
      <c r="I112" s="22" t="str">
        <f aca="false">IF(OR(C112="",N(J112)=0),"",_xlfn.MINIFS(Compras!$B$6:$B$1005,Compras!$C$6:$C$1005,C112))</f>
        <v/>
      </c>
      <c r="J112" s="23" t="str">
        <f aca="false">IF(C112="","",COUNTIF(Compras!$C$6:$C$1005,C112))</f>
        <v/>
      </c>
      <c r="K112" s="24" t="str">
        <f aca="false">IF(C112="","",SUMIFS(Compras!$F$6:$F$1005,Compras!$C$6:$C$1005,C112))</f>
        <v/>
      </c>
      <c r="L112" s="22" t="str">
        <f aca="false">IF(OR(C112="",N(J112)=0),"",_xlfn.MAXIFS(Compras!$B$6:$B$1005,Compras!$C$6:$C$1005,C112))</f>
        <v/>
      </c>
      <c r="M112" s="25" t="str">
        <f aca="true">IF(C112="","",IF(N(J112)=0,"Sem compra",IF(TODAY()-L112&lt;=90,"Ativo","Sumido")))</f>
        <v/>
      </c>
      <c r="N112" s="25" t="str">
        <f aca="false">IF(OR(C112="",N(K112)=0),"",IF(K112&gt;=PERCENTILE($K$12:$K$311,0.8),"★★★ Ouro",IF(K112&gt;=MEDIAN($K$12:$K$311),"★★ Prata","★ Bronze")))</f>
        <v/>
      </c>
    </row>
    <row r="113" customFormat="false" ht="15" hidden="false" customHeight="false" outlineLevel="0" collapsed="false">
      <c r="B113" s="27" t="str">
        <f aca="false">IF(C113="","",ROW()-11)</f>
        <v/>
      </c>
      <c r="C113" s="28"/>
      <c r="D113" s="28"/>
      <c r="E113" s="28"/>
      <c r="F113" s="28"/>
      <c r="G113" s="29"/>
      <c r="H113" s="28"/>
      <c r="I113" s="22" t="str">
        <f aca="false">IF(OR(C113="",N(J113)=0),"",_xlfn.MINIFS(Compras!$B$6:$B$1005,Compras!$C$6:$C$1005,C113))</f>
        <v/>
      </c>
      <c r="J113" s="23" t="str">
        <f aca="false">IF(C113="","",COUNTIF(Compras!$C$6:$C$1005,C113))</f>
        <v/>
      </c>
      <c r="K113" s="24" t="str">
        <f aca="false">IF(C113="","",SUMIFS(Compras!$F$6:$F$1005,Compras!$C$6:$C$1005,C113))</f>
        <v/>
      </c>
      <c r="L113" s="22" t="str">
        <f aca="false">IF(OR(C113="",N(J113)=0),"",_xlfn.MAXIFS(Compras!$B$6:$B$1005,Compras!$C$6:$C$1005,C113))</f>
        <v/>
      </c>
      <c r="M113" s="25" t="str">
        <f aca="true">IF(C113="","",IF(N(J113)=0,"Sem compra",IF(TODAY()-L113&lt;=90,"Ativo","Sumido")))</f>
        <v/>
      </c>
      <c r="N113" s="25" t="str">
        <f aca="false">IF(OR(C113="",N(K113)=0),"",IF(K113&gt;=PERCENTILE($K$12:$K$311,0.8),"★★★ Ouro",IF(K113&gt;=MEDIAN($K$12:$K$311),"★★ Prata","★ Bronze")))</f>
        <v/>
      </c>
    </row>
    <row r="114" customFormat="false" ht="15" hidden="false" customHeight="false" outlineLevel="0" collapsed="false">
      <c r="B114" s="19" t="str">
        <f aca="false">IF(C114="","",ROW()-11)</f>
        <v/>
      </c>
      <c r="C114" s="20"/>
      <c r="D114" s="20"/>
      <c r="E114" s="20"/>
      <c r="F114" s="20"/>
      <c r="G114" s="21"/>
      <c r="H114" s="20"/>
      <c r="I114" s="22" t="str">
        <f aca="false">IF(OR(C114="",N(J114)=0),"",_xlfn.MINIFS(Compras!$B$6:$B$1005,Compras!$C$6:$C$1005,C114))</f>
        <v/>
      </c>
      <c r="J114" s="23" t="str">
        <f aca="false">IF(C114="","",COUNTIF(Compras!$C$6:$C$1005,C114))</f>
        <v/>
      </c>
      <c r="K114" s="24" t="str">
        <f aca="false">IF(C114="","",SUMIFS(Compras!$F$6:$F$1005,Compras!$C$6:$C$1005,C114))</f>
        <v/>
      </c>
      <c r="L114" s="22" t="str">
        <f aca="false">IF(OR(C114="",N(J114)=0),"",_xlfn.MAXIFS(Compras!$B$6:$B$1005,Compras!$C$6:$C$1005,C114))</f>
        <v/>
      </c>
      <c r="M114" s="25" t="str">
        <f aca="true">IF(C114="","",IF(N(J114)=0,"Sem compra",IF(TODAY()-L114&lt;=90,"Ativo","Sumido")))</f>
        <v/>
      </c>
      <c r="N114" s="25" t="str">
        <f aca="false">IF(OR(C114="",N(K114)=0),"",IF(K114&gt;=PERCENTILE($K$12:$K$311,0.8),"★★★ Ouro",IF(K114&gt;=MEDIAN($K$12:$K$311),"★★ Prata","★ Bronze")))</f>
        <v/>
      </c>
    </row>
    <row r="115" customFormat="false" ht="15" hidden="false" customHeight="false" outlineLevel="0" collapsed="false">
      <c r="B115" s="27" t="str">
        <f aca="false">IF(C115="","",ROW()-11)</f>
        <v/>
      </c>
      <c r="C115" s="28"/>
      <c r="D115" s="28"/>
      <c r="E115" s="28"/>
      <c r="F115" s="28"/>
      <c r="G115" s="29"/>
      <c r="H115" s="28"/>
      <c r="I115" s="22" t="str">
        <f aca="false">IF(OR(C115="",N(J115)=0),"",_xlfn.MINIFS(Compras!$B$6:$B$1005,Compras!$C$6:$C$1005,C115))</f>
        <v/>
      </c>
      <c r="J115" s="23" t="str">
        <f aca="false">IF(C115="","",COUNTIF(Compras!$C$6:$C$1005,C115))</f>
        <v/>
      </c>
      <c r="K115" s="24" t="str">
        <f aca="false">IF(C115="","",SUMIFS(Compras!$F$6:$F$1005,Compras!$C$6:$C$1005,C115))</f>
        <v/>
      </c>
      <c r="L115" s="22" t="str">
        <f aca="false">IF(OR(C115="",N(J115)=0),"",_xlfn.MAXIFS(Compras!$B$6:$B$1005,Compras!$C$6:$C$1005,C115))</f>
        <v/>
      </c>
      <c r="M115" s="25" t="str">
        <f aca="true">IF(C115="","",IF(N(J115)=0,"Sem compra",IF(TODAY()-L115&lt;=90,"Ativo","Sumido")))</f>
        <v/>
      </c>
      <c r="N115" s="25" t="str">
        <f aca="false">IF(OR(C115="",N(K115)=0),"",IF(K115&gt;=PERCENTILE($K$12:$K$311,0.8),"★★★ Ouro",IF(K115&gt;=MEDIAN($K$12:$K$311),"★★ Prata","★ Bronze")))</f>
        <v/>
      </c>
    </row>
    <row r="116" customFormat="false" ht="15" hidden="false" customHeight="false" outlineLevel="0" collapsed="false">
      <c r="B116" s="19" t="str">
        <f aca="false">IF(C116="","",ROW()-11)</f>
        <v/>
      </c>
      <c r="C116" s="20"/>
      <c r="D116" s="20"/>
      <c r="E116" s="20"/>
      <c r="F116" s="20"/>
      <c r="G116" s="21"/>
      <c r="H116" s="20"/>
      <c r="I116" s="22" t="str">
        <f aca="false">IF(OR(C116="",N(J116)=0),"",_xlfn.MINIFS(Compras!$B$6:$B$1005,Compras!$C$6:$C$1005,C116))</f>
        <v/>
      </c>
      <c r="J116" s="23" t="str">
        <f aca="false">IF(C116="","",COUNTIF(Compras!$C$6:$C$1005,C116))</f>
        <v/>
      </c>
      <c r="K116" s="24" t="str">
        <f aca="false">IF(C116="","",SUMIFS(Compras!$F$6:$F$1005,Compras!$C$6:$C$1005,C116))</f>
        <v/>
      </c>
      <c r="L116" s="22" t="str">
        <f aca="false">IF(OR(C116="",N(J116)=0),"",_xlfn.MAXIFS(Compras!$B$6:$B$1005,Compras!$C$6:$C$1005,C116))</f>
        <v/>
      </c>
      <c r="M116" s="25" t="str">
        <f aca="true">IF(C116="","",IF(N(J116)=0,"Sem compra",IF(TODAY()-L116&lt;=90,"Ativo","Sumido")))</f>
        <v/>
      </c>
      <c r="N116" s="25" t="str">
        <f aca="false">IF(OR(C116="",N(K116)=0),"",IF(K116&gt;=PERCENTILE($K$12:$K$311,0.8),"★★★ Ouro",IF(K116&gt;=MEDIAN($K$12:$K$311),"★★ Prata","★ Bronze")))</f>
        <v/>
      </c>
    </row>
    <row r="117" customFormat="false" ht="15" hidden="false" customHeight="false" outlineLevel="0" collapsed="false">
      <c r="B117" s="27" t="str">
        <f aca="false">IF(C117="","",ROW()-11)</f>
        <v/>
      </c>
      <c r="C117" s="28"/>
      <c r="D117" s="28"/>
      <c r="E117" s="28"/>
      <c r="F117" s="28"/>
      <c r="G117" s="29"/>
      <c r="H117" s="28"/>
      <c r="I117" s="22" t="str">
        <f aca="false">IF(OR(C117="",N(J117)=0),"",_xlfn.MINIFS(Compras!$B$6:$B$1005,Compras!$C$6:$C$1005,C117))</f>
        <v/>
      </c>
      <c r="J117" s="23" t="str">
        <f aca="false">IF(C117="","",COUNTIF(Compras!$C$6:$C$1005,C117))</f>
        <v/>
      </c>
      <c r="K117" s="24" t="str">
        <f aca="false">IF(C117="","",SUMIFS(Compras!$F$6:$F$1005,Compras!$C$6:$C$1005,C117))</f>
        <v/>
      </c>
      <c r="L117" s="22" t="str">
        <f aca="false">IF(OR(C117="",N(J117)=0),"",_xlfn.MAXIFS(Compras!$B$6:$B$1005,Compras!$C$6:$C$1005,C117))</f>
        <v/>
      </c>
      <c r="M117" s="25" t="str">
        <f aca="true">IF(C117="","",IF(N(J117)=0,"Sem compra",IF(TODAY()-L117&lt;=90,"Ativo","Sumido")))</f>
        <v/>
      </c>
      <c r="N117" s="25" t="str">
        <f aca="false">IF(OR(C117="",N(K117)=0),"",IF(K117&gt;=PERCENTILE($K$12:$K$311,0.8),"★★★ Ouro",IF(K117&gt;=MEDIAN($K$12:$K$311),"★★ Prata","★ Bronze")))</f>
        <v/>
      </c>
    </row>
    <row r="118" customFormat="false" ht="15" hidden="false" customHeight="false" outlineLevel="0" collapsed="false">
      <c r="B118" s="19" t="str">
        <f aca="false">IF(C118="","",ROW()-11)</f>
        <v/>
      </c>
      <c r="C118" s="20"/>
      <c r="D118" s="20"/>
      <c r="E118" s="20"/>
      <c r="F118" s="20"/>
      <c r="G118" s="21"/>
      <c r="H118" s="20"/>
      <c r="I118" s="22" t="str">
        <f aca="false">IF(OR(C118="",N(J118)=0),"",_xlfn.MINIFS(Compras!$B$6:$B$1005,Compras!$C$6:$C$1005,C118))</f>
        <v/>
      </c>
      <c r="J118" s="23" t="str">
        <f aca="false">IF(C118="","",COUNTIF(Compras!$C$6:$C$1005,C118))</f>
        <v/>
      </c>
      <c r="K118" s="24" t="str">
        <f aca="false">IF(C118="","",SUMIFS(Compras!$F$6:$F$1005,Compras!$C$6:$C$1005,C118))</f>
        <v/>
      </c>
      <c r="L118" s="22" t="str">
        <f aca="false">IF(OR(C118="",N(J118)=0),"",_xlfn.MAXIFS(Compras!$B$6:$B$1005,Compras!$C$6:$C$1005,C118))</f>
        <v/>
      </c>
      <c r="M118" s="25" t="str">
        <f aca="true">IF(C118="","",IF(N(J118)=0,"Sem compra",IF(TODAY()-L118&lt;=90,"Ativo","Sumido")))</f>
        <v/>
      </c>
      <c r="N118" s="25" t="str">
        <f aca="false">IF(OR(C118="",N(K118)=0),"",IF(K118&gt;=PERCENTILE($K$12:$K$311,0.8),"★★★ Ouro",IF(K118&gt;=MEDIAN($K$12:$K$311),"★★ Prata","★ Bronze")))</f>
        <v/>
      </c>
    </row>
    <row r="119" customFormat="false" ht="15" hidden="false" customHeight="false" outlineLevel="0" collapsed="false">
      <c r="B119" s="27" t="str">
        <f aca="false">IF(C119="","",ROW()-11)</f>
        <v/>
      </c>
      <c r="C119" s="28"/>
      <c r="D119" s="28"/>
      <c r="E119" s="28"/>
      <c r="F119" s="28"/>
      <c r="G119" s="29"/>
      <c r="H119" s="28"/>
      <c r="I119" s="22" t="str">
        <f aca="false">IF(OR(C119="",N(J119)=0),"",_xlfn.MINIFS(Compras!$B$6:$B$1005,Compras!$C$6:$C$1005,C119))</f>
        <v/>
      </c>
      <c r="J119" s="23" t="str">
        <f aca="false">IF(C119="","",COUNTIF(Compras!$C$6:$C$1005,C119))</f>
        <v/>
      </c>
      <c r="K119" s="24" t="str">
        <f aca="false">IF(C119="","",SUMIFS(Compras!$F$6:$F$1005,Compras!$C$6:$C$1005,C119))</f>
        <v/>
      </c>
      <c r="L119" s="22" t="str">
        <f aca="false">IF(OR(C119="",N(J119)=0),"",_xlfn.MAXIFS(Compras!$B$6:$B$1005,Compras!$C$6:$C$1005,C119))</f>
        <v/>
      </c>
      <c r="M119" s="25" t="str">
        <f aca="true">IF(C119="","",IF(N(J119)=0,"Sem compra",IF(TODAY()-L119&lt;=90,"Ativo","Sumido")))</f>
        <v/>
      </c>
      <c r="N119" s="25" t="str">
        <f aca="false">IF(OR(C119="",N(K119)=0),"",IF(K119&gt;=PERCENTILE($K$12:$K$311,0.8),"★★★ Ouro",IF(K119&gt;=MEDIAN($K$12:$K$311),"★★ Prata","★ Bronze")))</f>
        <v/>
      </c>
    </row>
    <row r="120" customFormat="false" ht="15" hidden="false" customHeight="false" outlineLevel="0" collapsed="false">
      <c r="B120" s="19" t="str">
        <f aca="false">IF(C120="","",ROW()-11)</f>
        <v/>
      </c>
      <c r="C120" s="20"/>
      <c r="D120" s="20"/>
      <c r="E120" s="20"/>
      <c r="F120" s="20"/>
      <c r="G120" s="21"/>
      <c r="H120" s="20"/>
      <c r="I120" s="22" t="str">
        <f aca="false">IF(OR(C120="",N(J120)=0),"",_xlfn.MINIFS(Compras!$B$6:$B$1005,Compras!$C$6:$C$1005,C120))</f>
        <v/>
      </c>
      <c r="J120" s="23" t="str">
        <f aca="false">IF(C120="","",COUNTIF(Compras!$C$6:$C$1005,C120))</f>
        <v/>
      </c>
      <c r="K120" s="24" t="str">
        <f aca="false">IF(C120="","",SUMIFS(Compras!$F$6:$F$1005,Compras!$C$6:$C$1005,C120))</f>
        <v/>
      </c>
      <c r="L120" s="22" t="str">
        <f aca="false">IF(OR(C120="",N(J120)=0),"",_xlfn.MAXIFS(Compras!$B$6:$B$1005,Compras!$C$6:$C$1005,C120))</f>
        <v/>
      </c>
      <c r="M120" s="25" t="str">
        <f aca="true">IF(C120="","",IF(N(J120)=0,"Sem compra",IF(TODAY()-L120&lt;=90,"Ativo","Sumido")))</f>
        <v/>
      </c>
      <c r="N120" s="25" t="str">
        <f aca="false">IF(OR(C120="",N(K120)=0),"",IF(K120&gt;=PERCENTILE($K$12:$K$311,0.8),"★★★ Ouro",IF(K120&gt;=MEDIAN($K$12:$K$311),"★★ Prata","★ Bronze")))</f>
        <v/>
      </c>
    </row>
    <row r="121" customFormat="false" ht="15" hidden="false" customHeight="false" outlineLevel="0" collapsed="false">
      <c r="B121" s="27" t="str">
        <f aca="false">IF(C121="","",ROW()-11)</f>
        <v/>
      </c>
      <c r="C121" s="28"/>
      <c r="D121" s="28"/>
      <c r="E121" s="28"/>
      <c r="F121" s="28"/>
      <c r="G121" s="29"/>
      <c r="H121" s="28"/>
      <c r="I121" s="22" t="str">
        <f aca="false">IF(OR(C121="",N(J121)=0),"",_xlfn.MINIFS(Compras!$B$6:$B$1005,Compras!$C$6:$C$1005,C121))</f>
        <v/>
      </c>
      <c r="J121" s="23" t="str">
        <f aca="false">IF(C121="","",COUNTIF(Compras!$C$6:$C$1005,C121))</f>
        <v/>
      </c>
      <c r="K121" s="24" t="str">
        <f aca="false">IF(C121="","",SUMIFS(Compras!$F$6:$F$1005,Compras!$C$6:$C$1005,C121))</f>
        <v/>
      </c>
      <c r="L121" s="22" t="str">
        <f aca="false">IF(OR(C121="",N(J121)=0),"",_xlfn.MAXIFS(Compras!$B$6:$B$1005,Compras!$C$6:$C$1005,C121))</f>
        <v/>
      </c>
      <c r="M121" s="25" t="str">
        <f aca="true">IF(C121="","",IF(N(J121)=0,"Sem compra",IF(TODAY()-L121&lt;=90,"Ativo","Sumido")))</f>
        <v/>
      </c>
      <c r="N121" s="25" t="str">
        <f aca="false">IF(OR(C121="",N(K121)=0),"",IF(K121&gt;=PERCENTILE($K$12:$K$311,0.8),"★★★ Ouro",IF(K121&gt;=MEDIAN($K$12:$K$311),"★★ Prata","★ Bronze")))</f>
        <v/>
      </c>
    </row>
    <row r="122" customFormat="false" ht="15" hidden="false" customHeight="false" outlineLevel="0" collapsed="false">
      <c r="B122" s="19" t="str">
        <f aca="false">IF(C122="","",ROW()-11)</f>
        <v/>
      </c>
      <c r="C122" s="20"/>
      <c r="D122" s="20"/>
      <c r="E122" s="20"/>
      <c r="F122" s="20"/>
      <c r="G122" s="21"/>
      <c r="H122" s="20"/>
      <c r="I122" s="22" t="str">
        <f aca="false">IF(OR(C122="",N(J122)=0),"",_xlfn.MINIFS(Compras!$B$6:$B$1005,Compras!$C$6:$C$1005,C122))</f>
        <v/>
      </c>
      <c r="J122" s="23" t="str">
        <f aca="false">IF(C122="","",COUNTIF(Compras!$C$6:$C$1005,C122))</f>
        <v/>
      </c>
      <c r="K122" s="24" t="str">
        <f aca="false">IF(C122="","",SUMIFS(Compras!$F$6:$F$1005,Compras!$C$6:$C$1005,C122))</f>
        <v/>
      </c>
      <c r="L122" s="22" t="str">
        <f aca="false">IF(OR(C122="",N(J122)=0),"",_xlfn.MAXIFS(Compras!$B$6:$B$1005,Compras!$C$6:$C$1005,C122))</f>
        <v/>
      </c>
      <c r="M122" s="25" t="str">
        <f aca="true">IF(C122="","",IF(N(J122)=0,"Sem compra",IF(TODAY()-L122&lt;=90,"Ativo","Sumido")))</f>
        <v/>
      </c>
      <c r="N122" s="25" t="str">
        <f aca="false">IF(OR(C122="",N(K122)=0),"",IF(K122&gt;=PERCENTILE($K$12:$K$311,0.8),"★★★ Ouro",IF(K122&gt;=MEDIAN($K$12:$K$311),"★★ Prata","★ Bronze")))</f>
        <v/>
      </c>
    </row>
    <row r="123" customFormat="false" ht="15" hidden="false" customHeight="false" outlineLevel="0" collapsed="false">
      <c r="B123" s="27" t="str">
        <f aca="false">IF(C123="","",ROW()-11)</f>
        <v/>
      </c>
      <c r="C123" s="28"/>
      <c r="D123" s="28"/>
      <c r="E123" s="28"/>
      <c r="F123" s="28"/>
      <c r="G123" s="29"/>
      <c r="H123" s="28"/>
      <c r="I123" s="22" t="str">
        <f aca="false">IF(OR(C123="",N(J123)=0),"",_xlfn.MINIFS(Compras!$B$6:$B$1005,Compras!$C$6:$C$1005,C123))</f>
        <v/>
      </c>
      <c r="J123" s="23" t="str">
        <f aca="false">IF(C123="","",COUNTIF(Compras!$C$6:$C$1005,C123))</f>
        <v/>
      </c>
      <c r="K123" s="24" t="str">
        <f aca="false">IF(C123="","",SUMIFS(Compras!$F$6:$F$1005,Compras!$C$6:$C$1005,C123))</f>
        <v/>
      </c>
      <c r="L123" s="22" t="str">
        <f aca="false">IF(OR(C123="",N(J123)=0),"",_xlfn.MAXIFS(Compras!$B$6:$B$1005,Compras!$C$6:$C$1005,C123))</f>
        <v/>
      </c>
      <c r="M123" s="25" t="str">
        <f aca="true">IF(C123="","",IF(N(J123)=0,"Sem compra",IF(TODAY()-L123&lt;=90,"Ativo","Sumido")))</f>
        <v/>
      </c>
      <c r="N123" s="25" t="str">
        <f aca="false">IF(OR(C123="",N(K123)=0),"",IF(K123&gt;=PERCENTILE($K$12:$K$311,0.8),"★★★ Ouro",IF(K123&gt;=MEDIAN($K$12:$K$311),"★★ Prata","★ Bronze")))</f>
        <v/>
      </c>
    </row>
    <row r="124" customFormat="false" ht="15" hidden="false" customHeight="false" outlineLevel="0" collapsed="false">
      <c r="B124" s="19" t="str">
        <f aca="false">IF(C124="","",ROW()-11)</f>
        <v/>
      </c>
      <c r="C124" s="20"/>
      <c r="D124" s="20"/>
      <c r="E124" s="20"/>
      <c r="F124" s="20"/>
      <c r="G124" s="21"/>
      <c r="H124" s="20"/>
      <c r="I124" s="22" t="str">
        <f aca="false">IF(OR(C124="",N(J124)=0),"",_xlfn.MINIFS(Compras!$B$6:$B$1005,Compras!$C$6:$C$1005,C124))</f>
        <v/>
      </c>
      <c r="J124" s="23" t="str">
        <f aca="false">IF(C124="","",COUNTIF(Compras!$C$6:$C$1005,C124))</f>
        <v/>
      </c>
      <c r="K124" s="24" t="str">
        <f aca="false">IF(C124="","",SUMIFS(Compras!$F$6:$F$1005,Compras!$C$6:$C$1005,C124))</f>
        <v/>
      </c>
      <c r="L124" s="22" t="str">
        <f aca="false">IF(OR(C124="",N(J124)=0),"",_xlfn.MAXIFS(Compras!$B$6:$B$1005,Compras!$C$6:$C$1005,C124))</f>
        <v/>
      </c>
      <c r="M124" s="25" t="str">
        <f aca="true">IF(C124="","",IF(N(J124)=0,"Sem compra",IF(TODAY()-L124&lt;=90,"Ativo","Sumido")))</f>
        <v/>
      </c>
      <c r="N124" s="25" t="str">
        <f aca="false">IF(OR(C124="",N(K124)=0),"",IF(K124&gt;=PERCENTILE($K$12:$K$311,0.8),"★★★ Ouro",IF(K124&gt;=MEDIAN($K$12:$K$311),"★★ Prata","★ Bronze")))</f>
        <v/>
      </c>
    </row>
    <row r="125" customFormat="false" ht="15" hidden="false" customHeight="false" outlineLevel="0" collapsed="false">
      <c r="B125" s="27" t="str">
        <f aca="false">IF(C125="","",ROW()-11)</f>
        <v/>
      </c>
      <c r="C125" s="28"/>
      <c r="D125" s="28"/>
      <c r="E125" s="28"/>
      <c r="F125" s="28"/>
      <c r="G125" s="29"/>
      <c r="H125" s="28"/>
      <c r="I125" s="22" t="str">
        <f aca="false">IF(OR(C125="",N(J125)=0),"",_xlfn.MINIFS(Compras!$B$6:$B$1005,Compras!$C$6:$C$1005,C125))</f>
        <v/>
      </c>
      <c r="J125" s="23" t="str">
        <f aca="false">IF(C125="","",COUNTIF(Compras!$C$6:$C$1005,C125))</f>
        <v/>
      </c>
      <c r="K125" s="24" t="str">
        <f aca="false">IF(C125="","",SUMIFS(Compras!$F$6:$F$1005,Compras!$C$6:$C$1005,C125))</f>
        <v/>
      </c>
      <c r="L125" s="22" t="str">
        <f aca="false">IF(OR(C125="",N(J125)=0),"",_xlfn.MAXIFS(Compras!$B$6:$B$1005,Compras!$C$6:$C$1005,C125))</f>
        <v/>
      </c>
      <c r="M125" s="25" t="str">
        <f aca="true">IF(C125="","",IF(N(J125)=0,"Sem compra",IF(TODAY()-L125&lt;=90,"Ativo","Sumido")))</f>
        <v/>
      </c>
      <c r="N125" s="25" t="str">
        <f aca="false">IF(OR(C125="",N(K125)=0),"",IF(K125&gt;=PERCENTILE($K$12:$K$311,0.8),"★★★ Ouro",IF(K125&gt;=MEDIAN($K$12:$K$311),"★★ Prata","★ Bronze")))</f>
        <v/>
      </c>
    </row>
    <row r="126" customFormat="false" ht="15" hidden="false" customHeight="false" outlineLevel="0" collapsed="false">
      <c r="B126" s="19" t="str">
        <f aca="false">IF(C126="","",ROW()-11)</f>
        <v/>
      </c>
      <c r="C126" s="20"/>
      <c r="D126" s="20"/>
      <c r="E126" s="20"/>
      <c r="F126" s="20"/>
      <c r="G126" s="21"/>
      <c r="H126" s="20"/>
      <c r="I126" s="22" t="str">
        <f aca="false">IF(OR(C126="",N(J126)=0),"",_xlfn.MINIFS(Compras!$B$6:$B$1005,Compras!$C$6:$C$1005,C126))</f>
        <v/>
      </c>
      <c r="J126" s="23" t="str">
        <f aca="false">IF(C126="","",COUNTIF(Compras!$C$6:$C$1005,C126))</f>
        <v/>
      </c>
      <c r="K126" s="24" t="str">
        <f aca="false">IF(C126="","",SUMIFS(Compras!$F$6:$F$1005,Compras!$C$6:$C$1005,C126))</f>
        <v/>
      </c>
      <c r="L126" s="22" t="str">
        <f aca="false">IF(OR(C126="",N(J126)=0),"",_xlfn.MAXIFS(Compras!$B$6:$B$1005,Compras!$C$6:$C$1005,C126))</f>
        <v/>
      </c>
      <c r="M126" s="25" t="str">
        <f aca="true">IF(C126="","",IF(N(J126)=0,"Sem compra",IF(TODAY()-L126&lt;=90,"Ativo","Sumido")))</f>
        <v/>
      </c>
      <c r="N126" s="25" t="str">
        <f aca="false">IF(OR(C126="",N(K126)=0),"",IF(K126&gt;=PERCENTILE($K$12:$K$311,0.8),"★★★ Ouro",IF(K126&gt;=MEDIAN($K$12:$K$311),"★★ Prata","★ Bronze")))</f>
        <v/>
      </c>
    </row>
    <row r="127" customFormat="false" ht="15" hidden="false" customHeight="false" outlineLevel="0" collapsed="false">
      <c r="B127" s="27" t="str">
        <f aca="false">IF(C127="","",ROW()-11)</f>
        <v/>
      </c>
      <c r="C127" s="28"/>
      <c r="D127" s="28"/>
      <c r="E127" s="28"/>
      <c r="F127" s="28"/>
      <c r="G127" s="29"/>
      <c r="H127" s="28"/>
      <c r="I127" s="22" t="str">
        <f aca="false">IF(OR(C127="",N(J127)=0),"",_xlfn.MINIFS(Compras!$B$6:$B$1005,Compras!$C$6:$C$1005,C127))</f>
        <v/>
      </c>
      <c r="J127" s="23" t="str">
        <f aca="false">IF(C127="","",COUNTIF(Compras!$C$6:$C$1005,C127))</f>
        <v/>
      </c>
      <c r="K127" s="24" t="str">
        <f aca="false">IF(C127="","",SUMIFS(Compras!$F$6:$F$1005,Compras!$C$6:$C$1005,C127))</f>
        <v/>
      </c>
      <c r="L127" s="22" t="str">
        <f aca="false">IF(OR(C127="",N(J127)=0),"",_xlfn.MAXIFS(Compras!$B$6:$B$1005,Compras!$C$6:$C$1005,C127))</f>
        <v/>
      </c>
      <c r="M127" s="25" t="str">
        <f aca="true">IF(C127="","",IF(N(J127)=0,"Sem compra",IF(TODAY()-L127&lt;=90,"Ativo","Sumido")))</f>
        <v/>
      </c>
      <c r="N127" s="25" t="str">
        <f aca="false">IF(OR(C127="",N(K127)=0),"",IF(K127&gt;=PERCENTILE($K$12:$K$311,0.8),"★★★ Ouro",IF(K127&gt;=MEDIAN($K$12:$K$311),"★★ Prata","★ Bronze")))</f>
        <v/>
      </c>
    </row>
    <row r="128" customFormat="false" ht="15" hidden="false" customHeight="false" outlineLevel="0" collapsed="false">
      <c r="B128" s="19" t="str">
        <f aca="false">IF(C128="","",ROW()-11)</f>
        <v/>
      </c>
      <c r="C128" s="20"/>
      <c r="D128" s="20"/>
      <c r="E128" s="20"/>
      <c r="F128" s="20"/>
      <c r="G128" s="21"/>
      <c r="H128" s="20"/>
      <c r="I128" s="22" t="str">
        <f aca="false">IF(OR(C128="",N(J128)=0),"",_xlfn.MINIFS(Compras!$B$6:$B$1005,Compras!$C$6:$C$1005,C128))</f>
        <v/>
      </c>
      <c r="J128" s="23" t="str">
        <f aca="false">IF(C128="","",COUNTIF(Compras!$C$6:$C$1005,C128))</f>
        <v/>
      </c>
      <c r="K128" s="24" t="str">
        <f aca="false">IF(C128="","",SUMIFS(Compras!$F$6:$F$1005,Compras!$C$6:$C$1005,C128))</f>
        <v/>
      </c>
      <c r="L128" s="22" t="str">
        <f aca="false">IF(OR(C128="",N(J128)=0),"",_xlfn.MAXIFS(Compras!$B$6:$B$1005,Compras!$C$6:$C$1005,C128))</f>
        <v/>
      </c>
      <c r="M128" s="25" t="str">
        <f aca="true">IF(C128="","",IF(N(J128)=0,"Sem compra",IF(TODAY()-L128&lt;=90,"Ativo","Sumido")))</f>
        <v/>
      </c>
      <c r="N128" s="25" t="str">
        <f aca="false">IF(OR(C128="",N(K128)=0),"",IF(K128&gt;=PERCENTILE($K$12:$K$311,0.8),"★★★ Ouro",IF(K128&gt;=MEDIAN($K$12:$K$311),"★★ Prata","★ Bronze")))</f>
        <v/>
      </c>
    </row>
    <row r="129" customFormat="false" ht="15" hidden="false" customHeight="false" outlineLevel="0" collapsed="false">
      <c r="B129" s="27" t="str">
        <f aca="false">IF(C129="","",ROW()-11)</f>
        <v/>
      </c>
      <c r="C129" s="28"/>
      <c r="D129" s="28"/>
      <c r="E129" s="28"/>
      <c r="F129" s="28"/>
      <c r="G129" s="29"/>
      <c r="H129" s="28"/>
      <c r="I129" s="22" t="str">
        <f aca="false">IF(OR(C129="",N(J129)=0),"",_xlfn.MINIFS(Compras!$B$6:$B$1005,Compras!$C$6:$C$1005,C129))</f>
        <v/>
      </c>
      <c r="J129" s="23" t="str">
        <f aca="false">IF(C129="","",COUNTIF(Compras!$C$6:$C$1005,C129))</f>
        <v/>
      </c>
      <c r="K129" s="24" t="str">
        <f aca="false">IF(C129="","",SUMIFS(Compras!$F$6:$F$1005,Compras!$C$6:$C$1005,C129))</f>
        <v/>
      </c>
      <c r="L129" s="22" t="str">
        <f aca="false">IF(OR(C129="",N(J129)=0),"",_xlfn.MAXIFS(Compras!$B$6:$B$1005,Compras!$C$6:$C$1005,C129))</f>
        <v/>
      </c>
      <c r="M129" s="25" t="str">
        <f aca="true">IF(C129="","",IF(N(J129)=0,"Sem compra",IF(TODAY()-L129&lt;=90,"Ativo","Sumido")))</f>
        <v/>
      </c>
      <c r="N129" s="25" t="str">
        <f aca="false">IF(OR(C129="",N(K129)=0),"",IF(K129&gt;=PERCENTILE($K$12:$K$311,0.8),"★★★ Ouro",IF(K129&gt;=MEDIAN($K$12:$K$311),"★★ Prata","★ Bronze")))</f>
        <v/>
      </c>
    </row>
    <row r="130" customFormat="false" ht="15" hidden="false" customHeight="false" outlineLevel="0" collapsed="false">
      <c r="B130" s="19" t="str">
        <f aca="false">IF(C130="","",ROW()-11)</f>
        <v/>
      </c>
      <c r="C130" s="20"/>
      <c r="D130" s="20"/>
      <c r="E130" s="20"/>
      <c r="F130" s="20"/>
      <c r="G130" s="21"/>
      <c r="H130" s="20"/>
      <c r="I130" s="22" t="str">
        <f aca="false">IF(OR(C130="",N(J130)=0),"",_xlfn.MINIFS(Compras!$B$6:$B$1005,Compras!$C$6:$C$1005,C130))</f>
        <v/>
      </c>
      <c r="J130" s="23" t="str">
        <f aca="false">IF(C130="","",COUNTIF(Compras!$C$6:$C$1005,C130))</f>
        <v/>
      </c>
      <c r="K130" s="24" t="str">
        <f aca="false">IF(C130="","",SUMIFS(Compras!$F$6:$F$1005,Compras!$C$6:$C$1005,C130))</f>
        <v/>
      </c>
      <c r="L130" s="22" t="str">
        <f aca="false">IF(OR(C130="",N(J130)=0),"",_xlfn.MAXIFS(Compras!$B$6:$B$1005,Compras!$C$6:$C$1005,C130))</f>
        <v/>
      </c>
      <c r="M130" s="25" t="str">
        <f aca="true">IF(C130="","",IF(N(J130)=0,"Sem compra",IF(TODAY()-L130&lt;=90,"Ativo","Sumido")))</f>
        <v/>
      </c>
      <c r="N130" s="25" t="str">
        <f aca="false">IF(OR(C130="",N(K130)=0),"",IF(K130&gt;=PERCENTILE($K$12:$K$311,0.8),"★★★ Ouro",IF(K130&gt;=MEDIAN($K$12:$K$311),"★★ Prata","★ Bronze")))</f>
        <v/>
      </c>
    </row>
    <row r="131" customFormat="false" ht="15" hidden="false" customHeight="false" outlineLevel="0" collapsed="false">
      <c r="B131" s="27" t="str">
        <f aca="false">IF(C131="","",ROW()-11)</f>
        <v/>
      </c>
      <c r="C131" s="28"/>
      <c r="D131" s="28"/>
      <c r="E131" s="28"/>
      <c r="F131" s="28"/>
      <c r="G131" s="29"/>
      <c r="H131" s="28"/>
      <c r="I131" s="22" t="str">
        <f aca="false">IF(OR(C131="",N(J131)=0),"",_xlfn.MINIFS(Compras!$B$6:$B$1005,Compras!$C$6:$C$1005,C131))</f>
        <v/>
      </c>
      <c r="J131" s="23" t="str">
        <f aca="false">IF(C131="","",COUNTIF(Compras!$C$6:$C$1005,C131))</f>
        <v/>
      </c>
      <c r="K131" s="24" t="str">
        <f aca="false">IF(C131="","",SUMIFS(Compras!$F$6:$F$1005,Compras!$C$6:$C$1005,C131))</f>
        <v/>
      </c>
      <c r="L131" s="22" t="str">
        <f aca="false">IF(OR(C131="",N(J131)=0),"",_xlfn.MAXIFS(Compras!$B$6:$B$1005,Compras!$C$6:$C$1005,C131))</f>
        <v/>
      </c>
      <c r="M131" s="25" t="str">
        <f aca="true">IF(C131="","",IF(N(J131)=0,"Sem compra",IF(TODAY()-L131&lt;=90,"Ativo","Sumido")))</f>
        <v/>
      </c>
      <c r="N131" s="25" t="str">
        <f aca="false">IF(OR(C131="",N(K131)=0),"",IF(K131&gt;=PERCENTILE($K$12:$K$311,0.8),"★★★ Ouro",IF(K131&gt;=MEDIAN($K$12:$K$311),"★★ Prata","★ Bronze")))</f>
        <v/>
      </c>
    </row>
    <row r="132" customFormat="false" ht="15" hidden="false" customHeight="false" outlineLevel="0" collapsed="false">
      <c r="B132" s="19" t="str">
        <f aca="false">IF(C132="","",ROW()-11)</f>
        <v/>
      </c>
      <c r="C132" s="20"/>
      <c r="D132" s="20"/>
      <c r="E132" s="20"/>
      <c r="F132" s="20"/>
      <c r="G132" s="21"/>
      <c r="H132" s="20"/>
      <c r="I132" s="22" t="str">
        <f aca="false">IF(OR(C132="",N(J132)=0),"",_xlfn.MINIFS(Compras!$B$6:$B$1005,Compras!$C$6:$C$1005,C132))</f>
        <v/>
      </c>
      <c r="J132" s="23" t="str">
        <f aca="false">IF(C132="","",COUNTIF(Compras!$C$6:$C$1005,C132))</f>
        <v/>
      </c>
      <c r="K132" s="24" t="str">
        <f aca="false">IF(C132="","",SUMIFS(Compras!$F$6:$F$1005,Compras!$C$6:$C$1005,C132))</f>
        <v/>
      </c>
      <c r="L132" s="22" t="str">
        <f aca="false">IF(OR(C132="",N(J132)=0),"",_xlfn.MAXIFS(Compras!$B$6:$B$1005,Compras!$C$6:$C$1005,C132))</f>
        <v/>
      </c>
      <c r="M132" s="25" t="str">
        <f aca="true">IF(C132="","",IF(N(J132)=0,"Sem compra",IF(TODAY()-L132&lt;=90,"Ativo","Sumido")))</f>
        <v/>
      </c>
      <c r="N132" s="25" t="str">
        <f aca="false">IF(OR(C132="",N(K132)=0),"",IF(K132&gt;=PERCENTILE($K$12:$K$311,0.8),"★★★ Ouro",IF(K132&gt;=MEDIAN($K$12:$K$311),"★★ Prata","★ Bronze")))</f>
        <v/>
      </c>
    </row>
    <row r="133" customFormat="false" ht="15" hidden="false" customHeight="false" outlineLevel="0" collapsed="false">
      <c r="B133" s="27" t="str">
        <f aca="false">IF(C133="","",ROW()-11)</f>
        <v/>
      </c>
      <c r="C133" s="28"/>
      <c r="D133" s="28"/>
      <c r="E133" s="28"/>
      <c r="F133" s="28"/>
      <c r="G133" s="29"/>
      <c r="H133" s="28"/>
      <c r="I133" s="22" t="str">
        <f aca="false">IF(OR(C133="",N(J133)=0),"",_xlfn.MINIFS(Compras!$B$6:$B$1005,Compras!$C$6:$C$1005,C133))</f>
        <v/>
      </c>
      <c r="J133" s="23" t="str">
        <f aca="false">IF(C133="","",COUNTIF(Compras!$C$6:$C$1005,C133))</f>
        <v/>
      </c>
      <c r="K133" s="24" t="str">
        <f aca="false">IF(C133="","",SUMIFS(Compras!$F$6:$F$1005,Compras!$C$6:$C$1005,C133))</f>
        <v/>
      </c>
      <c r="L133" s="22" t="str">
        <f aca="false">IF(OR(C133="",N(J133)=0),"",_xlfn.MAXIFS(Compras!$B$6:$B$1005,Compras!$C$6:$C$1005,C133))</f>
        <v/>
      </c>
      <c r="M133" s="25" t="str">
        <f aca="true">IF(C133="","",IF(N(J133)=0,"Sem compra",IF(TODAY()-L133&lt;=90,"Ativo","Sumido")))</f>
        <v/>
      </c>
      <c r="N133" s="25" t="str">
        <f aca="false">IF(OR(C133="",N(K133)=0),"",IF(K133&gt;=PERCENTILE($K$12:$K$311,0.8),"★★★ Ouro",IF(K133&gt;=MEDIAN($K$12:$K$311),"★★ Prata","★ Bronze")))</f>
        <v/>
      </c>
    </row>
    <row r="134" customFormat="false" ht="15" hidden="false" customHeight="false" outlineLevel="0" collapsed="false">
      <c r="B134" s="19" t="str">
        <f aca="false">IF(C134="","",ROW()-11)</f>
        <v/>
      </c>
      <c r="C134" s="20"/>
      <c r="D134" s="20"/>
      <c r="E134" s="20"/>
      <c r="F134" s="20"/>
      <c r="G134" s="21"/>
      <c r="H134" s="20"/>
      <c r="I134" s="22" t="str">
        <f aca="false">IF(OR(C134="",N(J134)=0),"",_xlfn.MINIFS(Compras!$B$6:$B$1005,Compras!$C$6:$C$1005,C134))</f>
        <v/>
      </c>
      <c r="J134" s="23" t="str">
        <f aca="false">IF(C134="","",COUNTIF(Compras!$C$6:$C$1005,C134))</f>
        <v/>
      </c>
      <c r="K134" s="24" t="str">
        <f aca="false">IF(C134="","",SUMIFS(Compras!$F$6:$F$1005,Compras!$C$6:$C$1005,C134))</f>
        <v/>
      </c>
      <c r="L134" s="22" t="str">
        <f aca="false">IF(OR(C134="",N(J134)=0),"",_xlfn.MAXIFS(Compras!$B$6:$B$1005,Compras!$C$6:$C$1005,C134))</f>
        <v/>
      </c>
      <c r="M134" s="25" t="str">
        <f aca="true">IF(C134="","",IF(N(J134)=0,"Sem compra",IF(TODAY()-L134&lt;=90,"Ativo","Sumido")))</f>
        <v/>
      </c>
      <c r="N134" s="25" t="str">
        <f aca="false">IF(OR(C134="",N(K134)=0),"",IF(K134&gt;=PERCENTILE($K$12:$K$311,0.8),"★★★ Ouro",IF(K134&gt;=MEDIAN($K$12:$K$311),"★★ Prata","★ Bronze")))</f>
        <v/>
      </c>
    </row>
    <row r="135" customFormat="false" ht="15" hidden="false" customHeight="false" outlineLevel="0" collapsed="false">
      <c r="B135" s="27" t="str">
        <f aca="false">IF(C135="","",ROW()-11)</f>
        <v/>
      </c>
      <c r="C135" s="28"/>
      <c r="D135" s="28"/>
      <c r="E135" s="28"/>
      <c r="F135" s="28"/>
      <c r="G135" s="29"/>
      <c r="H135" s="28"/>
      <c r="I135" s="22" t="str">
        <f aca="false">IF(OR(C135="",N(J135)=0),"",_xlfn.MINIFS(Compras!$B$6:$B$1005,Compras!$C$6:$C$1005,C135))</f>
        <v/>
      </c>
      <c r="J135" s="23" t="str">
        <f aca="false">IF(C135="","",COUNTIF(Compras!$C$6:$C$1005,C135))</f>
        <v/>
      </c>
      <c r="K135" s="24" t="str">
        <f aca="false">IF(C135="","",SUMIFS(Compras!$F$6:$F$1005,Compras!$C$6:$C$1005,C135))</f>
        <v/>
      </c>
      <c r="L135" s="22" t="str">
        <f aca="false">IF(OR(C135="",N(J135)=0),"",_xlfn.MAXIFS(Compras!$B$6:$B$1005,Compras!$C$6:$C$1005,C135))</f>
        <v/>
      </c>
      <c r="M135" s="25" t="str">
        <f aca="true">IF(C135="","",IF(N(J135)=0,"Sem compra",IF(TODAY()-L135&lt;=90,"Ativo","Sumido")))</f>
        <v/>
      </c>
      <c r="N135" s="25" t="str">
        <f aca="false">IF(OR(C135="",N(K135)=0),"",IF(K135&gt;=PERCENTILE($K$12:$K$311,0.8),"★★★ Ouro",IF(K135&gt;=MEDIAN($K$12:$K$311),"★★ Prata","★ Bronze")))</f>
        <v/>
      </c>
    </row>
    <row r="136" customFormat="false" ht="15" hidden="false" customHeight="false" outlineLevel="0" collapsed="false">
      <c r="B136" s="19" t="str">
        <f aca="false">IF(C136="","",ROW()-11)</f>
        <v/>
      </c>
      <c r="C136" s="20"/>
      <c r="D136" s="20"/>
      <c r="E136" s="20"/>
      <c r="F136" s="20"/>
      <c r="G136" s="21"/>
      <c r="H136" s="20"/>
      <c r="I136" s="22" t="str">
        <f aca="false">IF(OR(C136="",N(J136)=0),"",_xlfn.MINIFS(Compras!$B$6:$B$1005,Compras!$C$6:$C$1005,C136))</f>
        <v/>
      </c>
      <c r="J136" s="23" t="str">
        <f aca="false">IF(C136="","",COUNTIF(Compras!$C$6:$C$1005,C136))</f>
        <v/>
      </c>
      <c r="K136" s="24" t="str">
        <f aca="false">IF(C136="","",SUMIFS(Compras!$F$6:$F$1005,Compras!$C$6:$C$1005,C136))</f>
        <v/>
      </c>
      <c r="L136" s="22" t="str">
        <f aca="false">IF(OR(C136="",N(J136)=0),"",_xlfn.MAXIFS(Compras!$B$6:$B$1005,Compras!$C$6:$C$1005,C136))</f>
        <v/>
      </c>
      <c r="M136" s="25" t="str">
        <f aca="true">IF(C136="","",IF(N(J136)=0,"Sem compra",IF(TODAY()-L136&lt;=90,"Ativo","Sumido")))</f>
        <v/>
      </c>
      <c r="N136" s="25" t="str">
        <f aca="false">IF(OR(C136="",N(K136)=0),"",IF(K136&gt;=PERCENTILE($K$12:$K$311,0.8),"★★★ Ouro",IF(K136&gt;=MEDIAN($K$12:$K$311),"★★ Prata","★ Bronze")))</f>
        <v/>
      </c>
    </row>
    <row r="137" customFormat="false" ht="15" hidden="false" customHeight="false" outlineLevel="0" collapsed="false">
      <c r="B137" s="27" t="str">
        <f aca="false">IF(C137="","",ROW()-11)</f>
        <v/>
      </c>
      <c r="C137" s="28"/>
      <c r="D137" s="28"/>
      <c r="E137" s="28"/>
      <c r="F137" s="28"/>
      <c r="G137" s="29"/>
      <c r="H137" s="28"/>
      <c r="I137" s="22" t="str">
        <f aca="false">IF(OR(C137="",N(J137)=0),"",_xlfn.MINIFS(Compras!$B$6:$B$1005,Compras!$C$6:$C$1005,C137))</f>
        <v/>
      </c>
      <c r="J137" s="23" t="str">
        <f aca="false">IF(C137="","",COUNTIF(Compras!$C$6:$C$1005,C137))</f>
        <v/>
      </c>
      <c r="K137" s="24" t="str">
        <f aca="false">IF(C137="","",SUMIFS(Compras!$F$6:$F$1005,Compras!$C$6:$C$1005,C137))</f>
        <v/>
      </c>
      <c r="L137" s="22" t="str">
        <f aca="false">IF(OR(C137="",N(J137)=0),"",_xlfn.MAXIFS(Compras!$B$6:$B$1005,Compras!$C$6:$C$1005,C137))</f>
        <v/>
      </c>
      <c r="M137" s="25" t="str">
        <f aca="true">IF(C137="","",IF(N(J137)=0,"Sem compra",IF(TODAY()-L137&lt;=90,"Ativo","Sumido")))</f>
        <v/>
      </c>
      <c r="N137" s="25" t="str">
        <f aca="false">IF(OR(C137="",N(K137)=0),"",IF(K137&gt;=PERCENTILE($K$12:$K$311,0.8),"★★★ Ouro",IF(K137&gt;=MEDIAN($K$12:$K$311),"★★ Prata","★ Bronze")))</f>
        <v/>
      </c>
    </row>
    <row r="138" customFormat="false" ht="15" hidden="false" customHeight="false" outlineLevel="0" collapsed="false">
      <c r="B138" s="19" t="str">
        <f aca="false">IF(C138="","",ROW()-11)</f>
        <v/>
      </c>
      <c r="C138" s="20"/>
      <c r="D138" s="20"/>
      <c r="E138" s="20"/>
      <c r="F138" s="20"/>
      <c r="G138" s="21"/>
      <c r="H138" s="20"/>
      <c r="I138" s="22" t="str">
        <f aca="false">IF(OR(C138="",N(J138)=0),"",_xlfn.MINIFS(Compras!$B$6:$B$1005,Compras!$C$6:$C$1005,C138))</f>
        <v/>
      </c>
      <c r="J138" s="23" t="str">
        <f aca="false">IF(C138="","",COUNTIF(Compras!$C$6:$C$1005,C138))</f>
        <v/>
      </c>
      <c r="K138" s="24" t="str">
        <f aca="false">IF(C138="","",SUMIFS(Compras!$F$6:$F$1005,Compras!$C$6:$C$1005,C138))</f>
        <v/>
      </c>
      <c r="L138" s="22" t="str">
        <f aca="false">IF(OR(C138="",N(J138)=0),"",_xlfn.MAXIFS(Compras!$B$6:$B$1005,Compras!$C$6:$C$1005,C138))</f>
        <v/>
      </c>
      <c r="M138" s="25" t="str">
        <f aca="true">IF(C138="","",IF(N(J138)=0,"Sem compra",IF(TODAY()-L138&lt;=90,"Ativo","Sumido")))</f>
        <v/>
      </c>
      <c r="N138" s="25" t="str">
        <f aca="false">IF(OR(C138="",N(K138)=0),"",IF(K138&gt;=PERCENTILE($K$12:$K$311,0.8),"★★★ Ouro",IF(K138&gt;=MEDIAN($K$12:$K$311),"★★ Prata","★ Bronze")))</f>
        <v/>
      </c>
    </row>
    <row r="139" customFormat="false" ht="15" hidden="false" customHeight="false" outlineLevel="0" collapsed="false">
      <c r="B139" s="27" t="str">
        <f aca="false">IF(C139="","",ROW()-11)</f>
        <v/>
      </c>
      <c r="C139" s="28"/>
      <c r="D139" s="28"/>
      <c r="E139" s="28"/>
      <c r="F139" s="28"/>
      <c r="G139" s="29"/>
      <c r="H139" s="28"/>
      <c r="I139" s="22" t="str">
        <f aca="false">IF(OR(C139="",N(J139)=0),"",_xlfn.MINIFS(Compras!$B$6:$B$1005,Compras!$C$6:$C$1005,C139))</f>
        <v/>
      </c>
      <c r="J139" s="23" t="str">
        <f aca="false">IF(C139="","",COUNTIF(Compras!$C$6:$C$1005,C139))</f>
        <v/>
      </c>
      <c r="K139" s="24" t="str">
        <f aca="false">IF(C139="","",SUMIFS(Compras!$F$6:$F$1005,Compras!$C$6:$C$1005,C139))</f>
        <v/>
      </c>
      <c r="L139" s="22" t="str">
        <f aca="false">IF(OR(C139="",N(J139)=0),"",_xlfn.MAXIFS(Compras!$B$6:$B$1005,Compras!$C$6:$C$1005,C139))</f>
        <v/>
      </c>
      <c r="M139" s="25" t="str">
        <f aca="true">IF(C139="","",IF(N(J139)=0,"Sem compra",IF(TODAY()-L139&lt;=90,"Ativo","Sumido")))</f>
        <v/>
      </c>
      <c r="N139" s="25" t="str">
        <f aca="false">IF(OR(C139="",N(K139)=0),"",IF(K139&gt;=PERCENTILE($K$12:$K$311,0.8),"★★★ Ouro",IF(K139&gt;=MEDIAN($K$12:$K$311),"★★ Prata","★ Bronze")))</f>
        <v/>
      </c>
    </row>
    <row r="140" customFormat="false" ht="15" hidden="false" customHeight="false" outlineLevel="0" collapsed="false">
      <c r="B140" s="19" t="str">
        <f aca="false">IF(C140="","",ROW()-11)</f>
        <v/>
      </c>
      <c r="C140" s="20"/>
      <c r="D140" s="20"/>
      <c r="E140" s="20"/>
      <c r="F140" s="20"/>
      <c r="G140" s="21"/>
      <c r="H140" s="20"/>
      <c r="I140" s="22" t="str">
        <f aca="false">IF(OR(C140="",N(J140)=0),"",_xlfn.MINIFS(Compras!$B$6:$B$1005,Compras!$C$6:$C$1005,C140))</f>
        <v/>
      </c>
      <c r="J140" s="23" t="str">
        <f aca="false">IF(C140="","",COUNTIF(Compras!$C$6:$C$1005,C140))</f>
        <v/>
      </c>
      <c r="K140" s="24" t="str">
        <f aca="false">IF(C140="","",SUMIFS(Compras!$F$6:$F$1005,Compras!$C$6:$C$1005,C140))</f>
        <v/>
      </c>
      <c r="L140" s="22" t="str">
        <f aca="false">IF(OR(C140="",N(J140)=0),"",_xlfn.MAXIFS(Compras!$B$6:$B$1005,Compras!$C$6:$C$1005,C140))</f>
        <v/>
      </c>
      <c r="M140" s="25" t="str">
        <f aca="true">IF(C140="","",IF(N(J140)=0,"Sem compra",IF(TODAY()-L140&lt;=90,"Ativo","Sumido")))</f>
        <v/>
      </c>
      <c r="N140" s="25" t="str">
        <f aca="false">IF(OR(C140="",N(K140)=0),"",IF(K140&gt;=PERCENTILE($K$12:$K$311,0.8),"★★★ Ouro",IF(K140&gt;=MEDIAN($K$12:$K$311),"★★ Prata","★ Bronze")))</f>
        <v/>
      </c>
    </row>
    <row r="141" customFormat="false" ht="15" hidden="false" customHeight="false" outlineLevel="0" collapsed="false">
      <c r="B141" s="27" t="str">
        <f aca="false">IF(C141="","",ROW()-11)</f>
        <v/>
      </c>
      <c r="C141" s="28"/>
      <c r="D141" s="28"/>
      <c r="E141" s="28"/>
      <c r="F141" s="28"/>
      <c r="G141" s="29"/>
      <c r="H141" s="28"/>
      <c r="I141" s="22" t="str">
        <f aca="false">IF(OR(C141="",N(J141)=0),"",_xlfn.MINIFS(Compras!$B$6:$B$1005,Compras!$C$6:$C$1005,C141))</f>
        <v/>
      </c>
      <c r="J141" s="23" t="str">
        <f aca="false">IF(C141="","",COUNTIF(Compras!$C$6:$C$1005,C141))</f>
        <v/>
      </c>
      <c r="K141" s="24" t="str">
        <f aca="false">IF(C141="","",SUMIFS(Compras!$F$6:$F$1005,Compras!$C$6:$C$1005,C141))</f>
        <v/>
      </c>
      <c r="L141" s="22" t="str">
        <f aca="false">IF(OR(C141="",N(J141)=0),"",_xlfn.MAXIFS(Compras!$B$6:$B$1005,Compras!$C$6:$C$1005,C141))</f>
        <v/>
      </c>
      <c r="M141" s="25" t="str">
        <f aca="true">IF(C141="","",IF(N(J141)=0,"Sem compra",IF(TODAY()-L141&lt;=90,"Ativo","Sumido")))</f>
        <v/>
      </c>
      <c r="N141" s="25" t="str">
        <f aca="false">IF(OR(C141="",N(K141)=0),"",IF(K141&gt;=PERCENTILE($K$12:$K$311,0.8),"★★★ Ouro",IF(K141&gt;=MEDIAN($K$12:$K$311),"★★ Prata","★ Bronze")))</f>
        <v/>
      </c>
    </row>
    <row r="142" customFormat="false" ht="15" hidden="false" customHeight="false" outlineLevel="0" collapsed="false">
      <c r="B142" s="19" t="str">
        <f aca="false">IF(C142="","",ROW()-11)</f>
        <v/>
      </c>
      <c r="C142" s="20"/>
      <c r="D142" s="20"/>
      <c r="E142" s="20"/>
      <c r="F142" s="20"/>
      <c r="G142" s="21"/>
      <c r="H142" s="20"/>
      <c r="I142" s="22" t="str">
        <f aca="false">IF(OR(C142="",N(J142)=0),"",_xlfn.MINIFS(Compras!$B$6:$B$1005,Compras!$C$6:$C$1005,C142))</f>
        <v/>
      </c>
      <c r="J142" s="23" t="str">
        <f aca="false">IF(C142="","",COUNTIF(Compras!$C$6:$C$1005,C142))</f>
        <v/>
      </c>
      <c r="K142" s="24" t="str">
        <f aca="false">IF(C142="","",SUMIFS(Compras!$F$6:$F$1005,Compras!$C$6:$C$1005,C142))</f>
        <v/>
      </c>
      <c r="L142" s="22" t="str">
        <f aca="false">IF(OR(C142="",N(J142)=0),"",_xlfn.MAXIFS(Compras!$B$6:$B$1005,Compras!$C$6:$C$1005,C142))</f>
        <v/>
      </c>
      <c r="M142" s="25" t="str">
        <f aca="true">IF(C142="","",IF(N(J142)=0,"Sem compra",IF(TODAY()-L142&lt;=90,"Ativo","Sumido")))</f>
        <v/>
      </c>
      <c r="N142" s="25" t="str">
        <f aca="false">IF(OR(C142="",N(K142)=0),"",IF(K142&gt;=PERCENTILE($K$12:$K$311,0.8),"★★★ Ouro",IF(K142&gt;=MEDIAN($K$12:$K$311),"★★ Prata","★ Bronze")))</f>
        <v/>
      </c>
    </row>
    <row r="143" customFormat="false" ht="15" hidden="false" customHeight="false" outlineLevel="0" collapsed="false">
      <c r="B143" s="27" t="str">
        <f aca="false">IF(C143="","",ROW()-11)</f>
        <v/>
      </c>
      <c r="C143" s="28"/>
      <c r="D143" s="28"/>
      <c r="E143" s="28"/>
      <c r="F143" s="28"/>
      <c r="G143" s="29"/>
      <c r="H143" s="28"/>
      <c r="I143" s="22" t="str">
        <f aca="false">IF(OR(C143="",N(J143)=0),"",_xlfn.MINIFS(Compras!$B$6:$B$1005,Compras!$C$6:$C$1005,C143))</f>
        <v/>
      </c>
      <c r="J143" s="23" t="str">
        <f aca="false">IF(C143="","",COUNTIF(Compras!$C$6:$C$1005,C143))</f>
        <v/>
      </c>
      <c r="K143" s="24" t="str">
        <f aca="false">IF(C143="","",SUMIFS(Compras!$F$6:$F$1005,Compras!$C$6:$C$1005,C143))</f>
        <v/>
      </c>
      <c r="L143" s="22" t="str">
        <f aca="false">IF(OR(C143="",N(J143)=0),"",_xlfn.MAXIFS(Compras!$B$6:$B$1005,Compras!$C$6:$C$1005,C143))</f>
        <v/>
      </c>
      <c r="M143" s="25" t="str">
        <f aca="true">IF(C143="","",IF(N(J143)=0,"Sem compra",IF(TODAY()-L143&lt;=90,"Ativo","Sumido")))</f>
        <v/>
      </c>
      <c r="N143" s="25" t="str">
        <f aca="false">IF(OR(C143="",N(K143)=0),"",IF(K143&gt;=PERCENTILE($K$12:$K$311,0.8),"★★★ Ouro",IF(K143&gt;=MEDIAN($K$12:$K$311),"★★ Prata","★ Bronze")))</f>
        <v/>
      </c>
    </row>
    <row r="144" customFormat="false" ht="15" hidden="false" customHeight="false" outlineLevel="0" collapsed="false">
      <c r="B144" s="19" t="str">
        <f aca="false">IF(C144="","",ROW()-11)</f>
        <v/>
      </c>
      <c r="C144" s="20"/>
      <c r="D144" s="20"/>
      <c r="E144" s="20"/>
      <c r="F144" s="20"/>
      <c r="G144" s="21"/>
      <c r="H144" s="20"/>
      <c r="I144" s="22" t="str">
        <f aca="false">IF(OR(C144="",N(J144)=0),"",_xlfn.MINIFS(Compras!$B$6:$B$1005,Compras!$C$6:$C$1005,C144))</f>
        <v/>
      </c>
      <c r="J144" s="23" t="str">
        <f aca="false">IF(C144="","",COUNTIF(Compras!$C$6:$C$1005,C144))</f>
        <v/>
      </c>
      <c r="K144" s="24" t="str">
        <f aca="false">IF(C144="","",SUMIFS(Compras!$F$6:$F$1005,Compras!$C$6:$C$1005,C144))</f>
        <v/>
      </c>
      <c r="L144" s="22" t="str">
        <f aca="false">IF(OR(C144="",N(J144)=0),"",_xlfn.MAXIFS(Compras!$B$6:$B$1005,Compras!$C$6:$C$1005,C144))</f>
        <v/>
      </c>
      <c r="M144" s="25" t="str">
        <f aca="true">IF(C144="","",IF(N(J144)=0,"Sem compra",IF(TODAY()-L144&lt;=90,"Ativo","Sumido")))</f>
        <v/>
      </c>
      <c r="N144" s="25" t="str">
        <f aca="false">IF(OR(C144="",N(K144)=0),"",IF(K144&gt;=PERCENTILE($K$12:$K$311,0.8),"★★★ Ouro",IF(K144&gt;=MEDIAN($K$12:$K$311),"★★ Prata","★ Bronze")))</f>
        <v/>
      </c>
    </row>
    <row r="145" customFormat="false" ht="15" hidden="false" customHeight="false" outlineLevel="0" collapsed="false">
      <c r="B145" s="27" t="str">
        <f aca="false">IF(C145="","",ROW()-11)</f>
        <v/>
      </c>
      <c r="C145" s="28"/>
      <c r="D145" s="28"/>
      <c r="E145" s="28"/>
      <c r="F145" s="28"/>
      <c r="G145" s="29"/>
      <c r="H145" s="28"/>
      <c r="I145" s="22" t="str">
        <f aca="false">IF(OR(C145="",N(J145)=0),"",_xlfn.MINIFS(Compras!$B$6:$B$1005,Compras!$C$6:$C$1005,C145))</f>
        <v/>
      </c>
      <c r="J145" s="23" t="str">
        <f aca="false">IF(C145="","",COUNTIF(Compras!$C$6:$C$1005,C145))</f>
        <v/>
      </c>
      <c r="K145" s="24" t="str">
        <f aca="false">IF(C145="","",SUMIFS(Compras!$F$6:$F$1005,Compras!$C$6:$C$1005,C145))</f>
        <v/>
      </c>
      <c r="L145" s="22" t="str">
        <f aca="false">IF(OR(C145="",N(J145)=0),"",_xlfn.MAXIFS(Compras!$B$6:$B$1005,Compras!$C$6:$C$1005,C145))</f>
        <v/>
      </c>
      <c r="M145" s="25" t="str">
        <f aca="true">IF(C145="","",IF(N(J145)=0,"Sem compra",IF(TODAY()-L145&lt;=90,"Ativo","Sumido")))</f>
        <v/>
      </c>
      <c r="N145" s="25" t="str">
        <f aca="false">IF(OR(C145="",N(K145)=0),"",IF(K145&gt;=PERCENTILE($K$12:$K$311,0.8),"★★★ Ouro",IF(K145&gt;=MEDIAN($K$12:$K$311),"★★ Prata","★ Bronze")))</f>
        <v/>
      </c>
    </row>
    <row r="146" customFormat="false" ht="15" hidden="false" customHeight="false" outlineLevel="0" collapsed="false">
      <c r="B146" s="19" t="str">
        <f aca="false">IF(C146="","",ROW()-11)</f>
        <v/>
      </c>
      <c r="C146" s="20"/>
      <c r="D146" s="20"/>
      <c r="E146" s="20"/>
      <c r="F146" s="20"/>
      <c r="G146" s="21"/>
      <c r="H146" s="20"/>
      <c r="I146" s="22" t="str">
        <f aca="false">IF(OR(C146="",N(J146)=0),"",_xlfn.MINIFS(Compras!$B$6:$B$1005,Compras!$C$6:$C$1005,C146))</f>
        <v/>
      </c>
      <c r="J146" s="23" t="str">
        <f aca="false">IF(C146="","",COUNTIF(Compras!$C$6:$C$1005,C146))</f>
        <v/>
      </c>
      <c r="K146" s="24" t="str">
        <f aca="false">IF(C146="","",SUMIFS(Compras!$F$6:$F$1005,Compras!$C$6:$C$1005,C146))</f>
        <v/>
      </c>
      <c r="L146" s="22" t="str">
        <f aca="false">IF(OR(C146="",N(J146)=0),"",_xlfn.MAXIFS(Compras!$B$6:$B$1005,Compras!$C$6:$C$1005,C146))</f>
        <v/>
      </c>
      <c r="M146" s="25" t="str">
        <f aca="true">IF(C146="","",IF(N(J146)=0,"Sem compra",IF(TODAY()-L146&lt;=90,"Ativo","Sumido")))</f>
        <v/>
      </c>
      <c r="N146" s="25" t="str">
        <f aca="false">IF(OR(C146="",N(K146)=0),"",IF(K146&gt;=PERCENTILE($K$12:$K$311,0.8),"★★★ Ouro",IF(K146&gt;=MEDIAN($K$12:$K$311),"★★ Prata","★ Bronze")))</f>
        <v/>
      </c>
    </row>
    <row r="147" customFormat="false" ht="15" hidden="false" customHeight="false" outlineLevel="0" collapsed="false">
      <c r="B147" s="27" t="str">
        <f aca="false">IF(C147="","",ROW()-11)</f>
        <v/>
      </c>
      <c r="C147" s="28"/>
      <c r="D147" s="28"/>
      <c r="E147" s="28"/>
      <c r="F147" s="28"/>
      <c r="G147" s="29"/>
      <c r="H147" s="28"/>
      <c r="I147" s="22" t="str">
        <f aca="false">IF(OR(C147="",N(J147)=0),"",_xlfn.MINIFS(Compras!$B$6:$B$1005,Compras!$C$6:$C$1005,C147))</f>
        <v/>
      </c>
      <c r="J147" s="23" t="str">
        <f aca="false">IF(C147="","",COUNTIF(Compras!$C$6:$C$1005,C147))</f>
        <v/>
      </c>
      <c r="K147" s="24" t="str">
        <f aca="false">IF(C147="","",SUMIFS(Compras!$F$6:$F$1005,Compras!$C$6:$C$1005,C147))</f>
        <v/>
      </c>
      <c r="L147" s="22" t="str">
        <f aca="false">IF(OR(C147="",N(J147)=0),"",_xlfn.MAXIFS(Compras!$B$6:$B$1005,Compras!$C$6:$C$1005,C147))</f>
        <v/>
      </c>
      <c r="M147" s="25" t="str">
        <f aca="true">IF(C147="","",IF(N(J147)=0,"Sem compra",IF(TODAY()-L147&lt;=90,"Ativo","Sumido")))</f>
        <v/>
      </c>
      <c r="N147" s="25" t="str">
        <f aca="false">IF(OR(C147="",N(K147)=0),"",IF(K147&gt;=PERCENTILE($K$12:$K$311,0.8),"★★★ Ouro",IF(K147&gt;=MEDIAN($K$12:$K$311),"★★ Prata","★ Bronze")))</f>
        <v/>
      </c>
    </row>
    <row r="148" customFormat="false" ht="15" hidden="false" customHeight="false" outlineLevel="0" collapsed="false">
      <c r="B148" s="19" t="str">
        <f aca="false">IF(C148="","",ROW()-11)</f>
        <v/>
      </c>
      <c r="C148" s="20"/>
      <c r="D148" s="20"/>
      <c r="E148" s="20"/>
      <c r="F148" s="20"/>
      <c r="G148" s="21"/>
      <c r="H148" s="20"/>
      <c r="I148" s="22" t="str">
        <f aca="false">IF(OR(C148="",N(J148)=0),"",_xlfn.MINIFS(Compras!$B$6:$B$1005,Compras!$C$6:$C$1005,C148))</f>
        <v/>
      </c>
      <c r="J148" s="23" t="str">
        <f aca="false">IF(C148="","",COUNTIF(Compras!$C$6:$C$1005,C148))</f>
        <v/>
      </c>
      <c r="K148" s="24" t="str">
        <f aca="false">IF(C148="","",SUMIFS(Compras!$F$6:$F$1005,Compras!$C$6:$C$1005,C148))</f>
        <v/>
      </c>
      <c r="L148" s="22" t="str">
        <f aca="false">IF(OR(C148="",N(J148)=0),"",_xlfn.MAXIFS(Compras!$B$6:$B$1005,Compras!$C$6:$C$1005,C148))</f>
        <v/>
      </c>
      <c r="M148" s="25" t="str">
        <f aca="true">IF(C148="","",IF(N(J148)=0,"Sem compra",IF(TODAY()-L148&lt;=90,"Ativo","Sumido")))</f>
        <v/>
      </c>
      <c r="N148" s="25" t="str">
        <f aca="false">IF(OR(C148="",N(K148)=0),"",IF(K148&gt;=PERCENTILE($K$12:$K$311,0.8),"★★★ Ouro",IF(K148&gt;=MEDIAN($K$12:$K$311),"★★ Prata","★ Bronze")))</f>
        <v/>
      </c>
    </row>
    <row r="149" customFormat="false" ht="15" hidden="false" customHeight="false" outlineLevel="0" collapsed="false">
      <c r="B149" s="27" t="str">
        <f aca="false">IF(C149="","",ROW()-11)</f>
        <v/>
      </c>
      <c r="C149" s="28"/>
      <c r="D149" s="28"/>
      <c r="E149" s="28"/>
      <c r="F149" s="28"/>
      <c r="G149" s="29"/>
      <c r="H149" s="28"/>
      <c r="I149" s="22" t="str">
        <f aca="false">IF(OR(C149="",N(J149)=0),"",_xlfn.MINIFS(Compras!$B$6:$B$1005,Compras!$C$6:$C$1005,C149))</f>
        <v/>
      </c>
      <c r="J149" s="23" t="str">
        <f aca="false">IF(C149="","",COUNTIF(Compras!$C$6:$C$1005,C149))</f>
        <v/>
      </c>
      <c r="K149" s="24" t="str">
        <f aca="false">IF(C149="","",SUMIFS(Compras!$F$6:$F$1005,Compras!$C$6:$C$1005,C149))</f>
        <v/>
      </c>
      <c r="L149" s="22" t="str">
        <f aca="false">IF(OR(C149="",N(J149)=0),"",_xlfn.MAXIFS(Compras!$B$6:$B$1005,Compras!$C$6:$C$1005,C149))</f>
        <v/>
      </c>
      <c r="M149" s="25" t="str">
        <f aca="true">IF(C149="","",IF(N(J149)=0,"Sem compra",IF(TODAY()-L149&lt;=90,"Ativo","Sumido")))</f>
        <v/>
      </c>
      <c r="N149" s="25" t="str">
        <f aca="false">IF(OR(C149="",N(K149)=0),"",IF(K149&gt;=PERCENTILE($K$12:$K$311,0.8),"★★★ Ouro",IF(K149&gt;=MEDIAN($K$12:$K$311),"★★ Prata","★ Bronze")))</f>
        <v/>
      </c>
    </row>
    <row r="150" customFormat="false" ht="15" hidden="false" customHeight="false" outlineLevel="0" collapsed="false">
      <c r="B150" s="19" t="str">
        <f aca="false">IF(C150="","",ROW()-11)</f>
        <v/>
      </c>
      <c r="C150" s="20"/>
      <c r="D150" s="20"/>
      <c r="E150" s="20"/>
      <c r="F150" s="20"/>
      <c r="G150" s="21"/>
      <c r="H150" s="20"/>
      <c r="I150" s="22" t="str">
        <f aca="false">IF(OR(C150="",N(J150)=0),"",_xlfn.MINIFS(Compras!$B$6:$B$1005,Compras!$C$6:$C$1005,C150))</f>
        <v/>
      </c>
      <c r="J150" s="23" t="str">
        <f aca="false">IF(C150="","",COUNTIF(Compras!$C$6:$C$1005,C150))</f>
        <v/>
      </c>
      <c r="K150" s="24" t="str">
        <f aca="false">IF(C150="","",SUMIFS(Compras!$F$6:$F$1005,Compras!$C$6:$C$1005,C150))</f>
        <v/>
      </c>
      <c r="L150" s="22" t="str">
        <f aca="false">IF(OR(C150="",N(J150)=0),"",_xlfn.MAXIFS(Compras!$B$6:$B$1005,Compras!$C$6:$C$1005,C150))</f>
        <v/>
      </c>
      <c r="M150" s="25" t="str">
        <f aca="true">IF(C150="","",IF(N(J150)=0,"Sem compra",IF(TODAY()-L150&lt;=90,"Ativo","Sumido")))</f>
        <v/>
      </c>
      <c r="N150" s="25" t="str">
        <f aca="false">IF(OR(C150="",N(K150)=0),"",IF(K150&gt;=PERCENTILE($K$12:$K$311,0.8),"★★★ Ouro",IF(K150&gt;=MEDIAN($K$12:$K$311),"★★ Prata","★ Bronze")))</f>
        <v/>
      </c>
    </row>
    <row r="151" customFormat="false" ht="15" hidden="false" customHeight="false" outlineLevel="0" collapsed="false">
      <c r="B151" s="27" t="str">
        <f aca="false">IF(C151="","",ROW()-11)</f>
        <v/>
      </c>
      <c r="C151" s="28"/>
      <c r="D151" s="28"/>
      <c r="E151" s="28"/>
      <c r="F151" s="28"/>
      <c r="G151" s="29"/>
      <c r="H151" s="28"/>
      <c r="I151" s="22" t="str">
        <f aca="false">IF(OR(C151="",N(J151)=0),"",_xlfn.MINIFS(Compras!$B$6:$B$1005,Compras!$C$6:$C$1005,C151))</f>
        <v/>
      </c>
      <c r="J151" s="23" t="str">
        <f aca="false">IF(C151="","",COUNTIF(Compras!$C$6:$C$1005,C151))</f>
        <v/>
      </c>
      <c r="K151" s="24" t="str">
        <f aca="false">IF(C151="","",SUMIFS(Compras!$F$6:$F$1005,Compras!$C$6:$C$1005,C151))</f>
        <v/>
      </c>
      <c r="L151" s="22" t="str">
        <f aca="false">IF(OR(C151="",N(J151)=0),"",_xlfn.MAXIFS(Compras!$B$6:$B$1005,Compras!$C$6:$C$1005,C151))</f>
        <v/>
      </c>
      <c r="M151" s="25" t="str">
        <f aca="true">IF(C151="","",IF(N(J151)=0,"Sem compra",IF(TODAY()-L151&lt;=90,"Ativo","Sumido")))</f>
        <v/>
      </c>
      <c r="N151" s="25" t="str">
        <f aca="false">IF(OR(C151="",N(K151)=0),"",IF(K151&gt;=PERCENTILE($K$12:$K$311,0.8),"★★★ Ouro",IF(K151&gt;=MEDIAN($K$12:$K$311),"★★ Prata","★ Bronze")))</f>
        <v/>
      </c>
    </row>
    <row r="152" customFormat="false" ht="15" hidden="false" customHeight="false" outlineLevel="0" collapsed="false">
      <c r="B152" s="19" t="str">
        <f aca="false">IF(C152="","",ROW()-11)</f>
        <v/>
      </c>
      <c r="C152" s="20"/>
      <c r="D152" s="20"/>
      <c r="E152" s="20"/>
      <c r="F152" s="20"/>
      <c r="G152" s="21"/>
      <c r="H152" s="20"/>
      <c r="I152" s="22" t="str">
        <f aca="false">IF(OR(C152="",N(J152)=0),"",_xlfn.MINIFS(Compras!$B$6:$B$1005,Compras!$C$6:$C$1005,C152))</f>
        <v/>
      </c>
      <c r="J152" s="23" t="str">
        <f aca="false">IF(C152="","",COUNTIF(Compras!$C$6:$C$1005,C152))</f>
        <v/>
      </c>
      <c r="K152" s="24" t="str">
        <f aca="false">IF(C152="","",SUMIFS(Compras!$F$6:$F$1005,Compras!$C$6:$C$1005,C152))</f>
        <v/>
      </c>
      <c r="L152" s="22" t="str">
        <f aca="false">IF(OR(C152="",N(J152)=0),"",_xlfn.MAXIFS(Compras!$B$6:$B$1005,Compras!$C$6:$C$1005,C152))</f>
        <v/>
      </c>
      <c r="M152" s="25" t="str">
        <f aca="true">IF(C152="","",IF(N(J152)=0,"Sem compra",IF(TODAY()-L152&lt;=90,"Ativo","Sumido")))</f>
        <v/>
      </c>
      <c r="N152" s="25" t="str">
        <f aca="false">IF(OR(C152="",N(K152)=0),"",IF(K152&gt;=PERCENTILE($K$12:$K$311,0.8),"★★★ Ouro",IF(K152&gt;=MEDIAN($K$12:$K$311),"★★ Prata","★ Bronze")))</f>
        <v/>
      </c>
    </row>
    <row r="153" customFormat="false" ht="15" hidden="false" customHeight="false" outlineLevel="0" collapsed="false">
      <c r="B153" s="27" t="str">
        <f aca="false">IF(C153="","",ROW()-11)</f>
        <v/>
      </c>
      <c r="C153" s="28"/>
      <c r="D153" s="28"/>
      <c r="E153" s="28"/>
      <c r="F153" s="28"/>
      <c r="G153" s="29"/>
      <c r="H153" s="28"/>
      <c r="I153" s="22" t="str">
        <f aca="false">IF(OR(C153="",N(J153)=0),"",_xlfn.MINIFS(Compras!$B$6:$B$1005,Compras!$C$6:$C$1005,C153))</f>
        <v/>
      </c>
      <c r="J153" s="23" t="str">
        <f aca="false">IF(C153="","",COUNTIF(Compras!$C$6:$C$1005,C153))</f>
        <v/>
      </c>
      <c r="K153" s="24" t="str">
        <f aca="false">IF(C153="","",SUMIFS(Compras!$F$6:$F$1005,Compras!$C$6:$C$1005,C153))</f>
        <v/>
      </c>
      <c r="L153" s="22" t="str">
        <f aca="false">IF(OR(C153="",N(J153)=0),"",_xlfn.MAXIFS(Compras!$B$6:$B$1005,Compras!$C$6:$C$1005,C153))</f>
        <v/>
      </c>
      <c r="M153" s="25" t="str">
        <f aca="true">IF(C153="","",IF(N(J153)=0,"Sem compra",IF(TODAY()-L153&lt;=90,"Ativo","Sumido")))</f>
        <v/>
      </c>
      <c r="N153" s="25" t="str">
        <f aca="false">IF(OR(C153="",N(K153)=0),"",IF(K153&gt;=PERCENTILE($K$12:$K$311,0.8),"★★★ Ouro",IF(K153&gt;=MEDIAN($K$12:$K$311),"★★ Prata","★ Bronze")))</f>
        <v/>
      </c>
    </row>
    <row r="154" customFormat="false" ht="15" hidden="false" customHeight="false" outlineLevel="0" collapsed="false">
      <c r="B154" s="19" t="str">
        <f aca="false">IF(C154="","",ROW()-11)</f>
        <v/>
      </c>
      <c r="C154" s="20"/>
      <c r="D154" s="20"/>
      <c r="E154" s="20"/>
      <c r="F154" s="20"/>
      <c r="G154" s="21"/>
      <c r="H154" s="20"/>
      <c r="I154" s="22" t="str">
        <f aca="false">IF(OR(C154="",N(J154)=0),"",_xlfn.MINIFS(Compras!$B$6:$B$1005,Compras!$C$6:$C$1005,C154))</f>
        <v/>
      </c>
      <c r="J154" s="23" t="str">
        <f aca="false">IF(C154="","",COUNTIF(Compras!$C$6:$C$1005,C154))</f>
        <v/>
      </c>
      <c r="K154" s="24" t="str">
        <f aca="false">IF(C154="","",SUMIFS(Compras!$F$6:$F$1005,Compras!$C$6:$C$1005,C154))</f>
        <v/>
      </c>
      <c r="L154" s="22" t="str">
        <f aca="false">IF(OR(C154="",N(J154)=0),"",_xlfn.MAXIFS(Compras!$B$6:$B$1005,Compras!$C$6:$C$1005,C154))</f>
        <v/>
      </c>
      <c r="M154" s="25" t="str">
        <f aca="true">IF(C154="","",IF(N(J154)=0,"Sem compra",IF(TODAY()-L154&lt;=90,"Ativo","Sumido")))</f>
        <v/>
      </c>
      <c r="N154" s="25" t="str">
        <f aca="false">IF(OR(C154="",N(K154)=0),"",IF(K154&gt;=PERCENTILE($K$12:$K$311,0.8),"★★★ Ouro",IF(K154&gt;=MEDIAN($K$12:$K$311),"★★ Prata","★ Bronze")))</f>
        <v/>
      </c>
    </row>
    <row r="155" customFormat="false" ht="15" hidden="false" customHeight="false" outlineLevel="0" collapsed="false">
      <c r="B155" s="27" t="str">
        <f aca="false">IF(C155="","",ROW()-11)</f>
        <v/>
      </c>
      <c r="C155" s="28"/>
      <c r="D155" s="28"/>
      <c r="E155" s="28"/>
      <c r="F155" s="28"/>
      <c r="G155" s="29"/>
      <c r="H155" s="28"/>
      <c r="I155" s="22" t="str">
        <f aca="false">IF(OR(C155="",N(J155)=0),"",_xlfn.MINIFS(Compras!$B$6:$B$1005,Compras!$C$6:$C$1005,C155))</f>
        <v/>
      </c>
      <c r="J155" s="23" t="str">
        <f aca="false">IF(C155="","",COUNTIF(Compras!$C$6:$C$1005,C155))</f>
        <v/>
      </c>
      <c r="K155" s="24" t="str">
        <f aca="false">IF(C155="","",SUMIFS(Compras!$F$6:$F$1005,Compras!$C$6:$C$1005,C155))</f>
        <v/>
      </c>
      <c r="L155" s="22" t="str">
        <f aca="false">IF(OR(C155="",N(J155)=0),"",_xlfn.MAXIFS(Compras!$B$6:$B$1005,Compras!$C$6:$C$1005,C155))</f>
        <v/>
      </c>
      <c r="M155" s="25" t="str">
        <f aca="true">IF(C155="","",IF(N(J155)=0,"Sem compra",IF(TODAY()-L155&lt;=90,"Ativo","Sumido")))</f>
        <v/>
      </c>
      <c r="N155" s="25" t="str">
        <f aca="false">IF(OR(C155="",N(K155)=0),"",IF(K155&gt;=PERCENTILE($K$12:$K$311,0.8),"★★★ Ouro",IF(K155&gt;=MEDIAN($K$12:$K$311),"★★ Prata","★ Bronze")))</f>
        <v/>
      </c>
    </row>
    <row r="156" customFormat="false" ht="15" hidden="false" customHeight="false" outlineLevel="0" collapsed="false">
      <c r="B156" s="19" t="str">
        <f aca="false">IF(C156="","",ROW()-11)</f>
        <v/>
      </c>
      <c r="C156" s="20"/>
      <c r="D156" s="20"/>
      <c r="E156" s="20"/>
      <c r="F156" s="20"/>
      <c r="G156" s="21"/>
      <c r="H156" s="20"/>
      <c r="I156" s="22" t="str">
        <f aca="false">IF(OR(C156="",N(J156)=0),"",_xlfn.MINIFS(Compras!$B$6:$B$1005,Compras!$C$6:$C$1005,C156))</f>
        <v/>
      </c>
      <c r="J156" s="23" t="str">
        <f aca="false">IF(C156="","",COUNTIF(Compras!$C$6:$C$1005,C156))</f>
        <v/>
      </c>
      <c r="K156" s="24" t="str">
        <f aca="false">IF(C156="","",SUMIFS(Compras!$F$6:$F$1005,Compras!$C$6:$C$1005,C156))</f>
        <v/>
      </c>
      <c r="L156" s="22" t="str">
        <f aca="false">IF(OR(C156="",N(J156)=0),"",_xlfn.MAXIFS(Compras!$B$6:$B$1005,Compras!$C$6:$C$1005,C156))</f>
        <v/>
      </c>
      <c r="M156" s="25" t="str">
        <f aca="true">IF(C156="","",IF(N(J156)=0,"Sem compra",IF(TODAY()-L156&lt;=90,"Ativo","Sumido")))</f>
        <v/>
      </c>
      <c r="N156" s="25" t="str">
        <f aca="false">IF(OR(C156="",N(K156)=0),"",IF(K156&gt;=PERCENTILE($K$12:$K$311,0.8),"★★★ Ouro",IF(K156&gt;=MEDIAN($K$12:$K$311),"★★ Prata","★ Bronze")))</f>
        <v/>
      </c>
    </row>
    <row r="157" customFormat="false" ht="15" hidden="false" customHeight="false" outlineLevel="0" collapsed="false">
      <c r="B157" s="27" t="str">
        <f aca="false">IF(C157="","",ROW()-11)</f>
        <v/>
      </c>
      <c r="C157" s="28"/>
      <c r="D157" s="28"/>
      <c r="E157" s="28"/>
      <c r="F157" s="28"/>
      <c r="G157" s="29"/>
      <c r="H157" s="28"/>
      <c r="I157" s="22" t="str">
        <f aca="false">IF(OR(C157="",N(J157)=0),"",_xlfn.MINIFS(Compras!$B$6:$B$1005,Compras!$C$6:$C$1005,C157))</f>
        <v/>
      </c>
      <c r="J157" s="23" t="str">
        <f aca="false">IF(C157="","",COUNTIF(Compras!$C$6:$C$1005,C157))</f>
        <v/>
      </c>
      <c r="K157" s="24" t="str">
        <f aca="false">IF(C157="","",SUMIFS(Compras!$F$6:$F$1005,Compras!$C$6:$C$1005,C157))</f>
        <v/>
      </c>
      <c r="L157" s="22" t="str">
        <f aca="false">IF(OR(C157="",N(J157)=0),"",_xlfn.MAXIFS(Compras!$B$6:$B$1005,Compras!$C$6:$C$1005,C157))</f>
        <v/>
      </c>
      <c r="M157" s="25" t="str">
        <f aca="true">IF(C157="","",IF(N(J157)=0,"Sem compra",IF(TODAY()-L157&lt;=90,"Ativo","Sumido")))</f>
        <v/>
      </c>
      <c r="N157" s="25" t="str">
        <f aca="false">IF(OR(C157="",N(K157)=0),"",IF(K157&gt;=PERCENTILE($K$12:$K$311,0.8),"★★★ Ouro",IF(K157&gt;=MEDIAN($K$12:$K$311),"★★ Prata","★ Bronze")))</f>
        <v/>
      </c>
    </row>
    <row r="158" customFormat="false" ht="15" hidden="false" customHeight="false" outlineLevel="0" collapsed="false">
      <c r="B158" s="19" t="str">
        <f aca="false">IF(C158="","",ROW()-11)</f>
        <v/>
      </c>
      <c r="C158" s="20"/>
      <c r="D158" s="20"/>
      <c r="E158" s="20"/>
      <c r="F158" s="20"/>
      <c r="G158" s="21"/>
      <c r="H158" s="20"/>
      <c r="I158" s="22" t="str">
        <f aca="false">IF(OR(C158="",N(J158)=0),"",_xlfn.MINIFS(Compras!$B$6:$B$1005,Compras!$C$6:$C$1005,C158))</f>
        <v/>
      </c>
      <c r="J158" s="23" t="str">
        <f aca="false">IF(C158="","",COUNTIF(Compras!$C$6:$C$1005,C158))</f>
        <v/>
      </c>
      <c r="K158" s="24" t="str">
        <f aca="false">IF(C158="","",SUMIFS(Compras!$F$6:$F$1005,Compras!$C$6:$C$1005,C158))</f>
        <v/>
      </c>
      <c r="L158" s="22" t="str">
        <f aca="false">IF(OR(C158="",N(J158)=0),"",_xlfn.MAXIFS(Compras!$B$6:$B$1005,Compras!$C$6:$C$1005,C158))</f>
        <v/>
      </c>
      <c r="M158" s="25" t="str">
        <f aca="true">IF(C158="","",IF(N(J158)=0,"Sem compra",IF(TODAY()-L158&lt;=90,"Ativo","Sumido")))</f>
        <v/>
      </c>
      <c r="N158" s="25" t="str">
        <f aca="false">IF(OR(C158="",N(K158)=0),"",IF(K158&gt;=PERCENTILE($K$12:$K$311,0.8),"★★★ Ouro",IF(K158&gt;=MEDIAN($K$12:$K$311),"★★ Prata","★ Bronze")))</f>
        <v/>
      </c>
    </row>
    <row r="159" customFormat="false" ht="15" hidden="false" customHeight="false" outlineLevel="0" collapsed="false">
      <c r="B159" s="27" t="str">
        <f aca="false">IF(C159="","",ROW()-11)</f>
        <v/>
      </c>
      <c r="C159" s="28"/>
      <c r="D159" s="28"/>
      <c r="E159" s="28"/>
      <c r="F159" s="28"/>
      <c r="G159" s="29"/>
      <c r="H159" s="28"/>
      <c r="I159" s="22" t="str">
        <f aca="false">IF(OR(C159="",N(J159)=0),"",_xlfn.MINIFS(Compras!$B$6:$B$1005,Compras!$C$6:$C$1005,C159))</f>
        <v/>
      </c>
      <c r="J159" s="23" t="str">
        <f aca="false">IF(C159="","",COUNTIF(Compras!$C$6:$C$1005,C159))</f>
        <v/>
      </c>
      <c r="K159" s="24" t="str">
        <f aca="false">IF(C159="","",SUMIFS(Compras!$F$6:$F$1005,Compras!$C$6:$C$1005,C159))</f>
        <v/>
      </c>
      <c r="L159" s="22" t="str">
        <f aca="false">IF(OR(C159="",N(J159)=0),"",_xlfn.MAXIFS(Compras!$B$6:$B$1005,Compras!$C$6:$C$1005,C159))</f>
        <v/>
      </c>
      <c r="M159" s="25" t="str">
        <f aca="true">IF(C159="","",IF(N(J159)=0,"Sem compra",IF(TODAY()-L159&lt;=90,"Ativo","Sumido")))</f>
        <v/>
      </c>
      <c r="N159" s="25" t="str">
        <f aca="false">IF(OR(C159="",N(K159)=0),"",IF(K159&gt;=PERCENTILE($K$12:$K$311,0.8),"★★★ Ouro",IF(K159&gt;=MEDIAN($K$12:$K$311),"★★ Prata","★ Bronze")))</f>
        <v/>
      </c>
    </row>
    <row r="160" customFormat="false" ht="15" hidden="false" customHeight="false" outlineLevel="0" collapsed="false">
      <c r="B160" s="19" t="str">
        <f aca="false">IF(C160="","",ROW()-11)</f>
        <v/>
      </c>
      <c r="C160" s="20"/>
      <c r="D160" s="20"/>
      <c r="E160" s="20"/>
      <c r="F160" s="20"/>
      <c r="G160" s="21"/>
      <c r="H160" s="20"/>
      <c r="I160" s="22" t="str">
        <f aca="false">IF(OR(C160="",N(J160)=0),"",_xlfn.MINIFS(Compras!$B$6:$B$1005,Compras!$C$6:$C$1005,C160))</f>
        <v/>
      </c>
      <c r="J160" s="23" t="str">
        <f aca="false">IF(C160="","",COUNTIF(Compras!$C$6:$C$1005,C160))</f>
        <v/>
      </c>
      <c r="K160" s="24" t="str">
        <f aca="false">IF(C160="","",SUMIFS(Compras!$F$6:$F$1005,Compras!$C$6:$C$1005,C160))</f>
        <v/>
      </c>
      <c r="L160" s="22" t="str">
        <f aca="false">IF(OR(C160="",N(J160)=0),"",_xlfn.MAXIFS(Compras!$B$6:$B$1005,Compras!$C$6:$C$1005,C160))</f>
        <v/>
      </c>
      <c r="M160" s="25" t="str">
        <f aca="true">IF(C160="","",IF(N(J160)=0,"Sem compra",IF(TODAY()-L160&lt;=90,"Ativo","Sumido")))</f>
        <v/>
      </c>
      <c r="N160" s="25" t="str">
        <f aca="false">IF(OR(C160="",N(K160)=0),"",IF(K160&gt;=PERCENTILE($K$12:$K$311,0.8),"★★★ Ouro",IF(K160&gt;=MEDIAN($K$12:$K$311),"★★ Prata","★ Bronze")))</f>
        <v/>
      </c>
    </row>
    <row r="161" customFormat="false" ht="15" hidden="false" customHeight="false" outlineLevel="0" collapsed="false">
      <c r="B161" s="27" t="str">
        <f aca="false">IF(C161="","",ROW()-11)</f>
        <v/>
      </c>
      <c r="C161" s="28"/>
      <c r="D161" s="28"/>
      <c r="E161" s="28"/>
      <c r="F161" s="28"/>
      <c r="G161" s="29"/>
      <c r="H161" s="28"/>
      <c r="I161" s="22" t="str">
        <f aca="false">IF(OR(C161="",N(J161)=0),"",_xlfn.MINIFS(Compras!$B$6:$B$1005,Compras!$C$6:$C$1005,C161))</f>
        <v/>
      </c>
      <c r="J161" s="23" t="str">
        <f aca="false">IF(C161="","",COUNTIF(Compras!$C$6:$C$1005,C161))</f>
        <v/>
      </c>
      <c r="K161" s="24" t="str">
        <f aca="false">IF(C161="","",SUMIFS(Compras!$F$6:$F$1005,Compras!$C$6:$C$1005,C161))</f>
        <v/>
      </c>
      <c r="L161" s="22" t="str">
        <f aca="false">IF(OR(C161="",N(J161)=0),"",_xlfn.MAXIFS(Compras!$B$6:$B$1005,Compras!$C$6:$C$1005,C161))</f>
        <v/>
      </c>
      <c r="M161" s="25" t="str">
        <f aca="true">IF(C161="","",IF(N(J161)=0,"Sem compra",IF(TODAY()-L161&lt;=90,"Ativo","Sumido")))</f>
        <v/>
      </c>
      <c r="N161" s="25" t="str">
        <f aca="false">IF(OR(C161="",N(K161)=0),"",IF(K161&gt;=PERCENTILE($K$12:$K$311,0.8),"★★★ Ouro",IF(K161&gt;=MEDIAN($K$12:$K$311),"★★ Prata","★ Bronze")))</f>
        <v/>
      </c>
    </row>
    <row r="162" customFormat="false" ht="15" hidden="false" customHeight="false" outlineLevel="0" collapsed="false">
      <c r="B162" s="19" t="str">
        <f aca="false">IF(C162="","",ROW()-11)</f>
        <v/>
      </c>
      <c r="C162" s="20"/>
      <c r="D162" s="20"/>
      <c r="E162" s="20"/>
      <c r="F162" s="20"/>
      <c r="G162" s="21"/>
      <c r="H162" s="20"/>
      <c r="I162" s="22" t="str">
        <f aca="false">IF(OR(C162="",N(J162)=0),"",_xlfn.MINIFS(Compras!$B$6:$B$1005,Compras!$C$6:$C$1005,C162))</f>
        <v/>
      </c>
      <c r="J162" s="23" t="str">
        <f aca="false">IF(C162="","",COUNTIF(Compras!$C$6:$C$1005,C162))</f>
        <v/>
      </c>
      <c r="K162" s="24" t="str">
        <f aca="false">IF(C162="","",SUMIFS(Compras!$F$6:$F$1005,Compras!$C$6:$C$1005,C162))</f>
        <v/>
      </c>
      <c r="L162" s="22" t="str">
        <f aca="false">IF(OR(C162="",N(J162)=0),"",_xlfn.MAXIFS(Compras!$B$6:$B$1005,Compras!$C$6:$C$1005,C162))</f>
        <v/>
      </c>
      <c r="M162" s="25" t="str">
        <f aca="true">IF(C162="","",IF(N(J162)=0,"Sem compra",IF(TODAY()-L162&lt;=90,"Ativo","Sumido")))</f>
        <v/>
      </c>
      <c r="N162" s="25" t="str">
        <f aca="false">IF(OR(C162="",N(K162)=0),"",IF(K162&gt;=PERCENTILE($K$12:$K$311,0.8),"★★★ Ouro",IF(K162&gt;=MEDIAN($K$12:$K$311),"★★ Prata","★ Bronze")))</f>
        <v/>
      </c>
    </row>
    <row r="163" customFormat="false" ht="15" hidden="false" customHeight="false" outlineLevel="0" collapsed="false">
      <c r="B163" s="27" t="str">
        <f aca="false">IF(C163="","",ROW()-11)</f>
        <v/>
      </c>
      <c r="C163" s="28"/>
      <c r="D163" s="28"/>
      <c r="E163" s="28"/>
      <c r="F163" s="28"/>
      <c r="G163" s="29"/>
      <c r="H163" s="28"/>
      <c r="I163" s="22" t="str">
        <f aca="false">IF(OR(C163="",N(J163)=0),"",_xlfn.MINIFS(Compras!$B$6:$B$1005,Compras!$C$6:$C$1005,C163))</f>
        <v/>
      </c>
      <c r="J163" s="23" t="str">
        <f aca="false">IF(C163="","",COUNTIF(Compras!$C$6:$C$1005,C163))</f>
        <v/>
      </c>
      <c r="K163" s="24" t="str">
        <f aca="false">IF(C163="","",SUMIFS(Compras!$F$6:$F$1005,Compras!$C$6:$C$1005,C163))</f>
        <v/>
      </c>
      <c r="L163" s="22" t="str">
        <f aca="false">IF(OR(C163="",N(J163)=0),"",_xlfn.MAXIFS(Compras!$B$6:$B$1005,Compras!$C$6:$C$1005,C163))</f>
        <v/>
      </c>
      <c r="M163" s="25" t="str">
        <f aca="true">IF(C163="","",IF(N(J163)=0,"Sem compra",IF(TODAY()-L163&lt;=90,"Ativo","Sumido")))</f>
        <v/>
      </c>
      <c r="N163" s="25" t="str">
        <f aca="false">IF(OR(C163="",N(K163)=0),"",IF(K163&gt;=PERCENTILE($K$12:$K$311,0.8),"★★★ Ouro",IF(K163&gt;=MEDIAN($K$12:$K$311),"★★ Prata","★ Bronze")))</f>
        <v/>
      </c>
    </row>
    <row r="164" customFormat="false" ht="15" hidden="false" customHeight="false" outlineLevel="0" collapsed="false">
      <c r="B164" s="19" t="str">
        <f aca="false">IF(C164="","",ROW()-11)</f>
        <v/>
      </c>
      <c r="C164" s="20"/>
      <c r="D164" s="20"/>
      <c r="E164" s="20"/>
      <c r="F164" s="20"/>
      <c r="G164" s="21"/>
      <c r="H164" s="20"/>
      <c r="I164" s="22" t="str">
        <f aca="false">IF(OR(C164="",N(J164)=0),"",_xlfn.MINIFS(Compras!$B$6:$B$1005,Compras!$C$6:$C$1005,C164))</f>
        <v/>
      </c>
      <c r="J164" s="23" t="str">
        <f aca="false">IF(C164="","",COUNTIF(Compras!$C$6:$C$1005,C164))</f>
        <v/>
      </c>
      <c r="K164" s="24" t="str">
        <f aca="false">IF(C164="","",SUMIFS(Compras!$F$6:$F$1005,Compras!$C$6:$C$1005,C164))</f>
        <v/>
      </c>
      <c r="L164" s="22" t="str">
        <f aca="false">IF(OR(C164="",N(J164)=0),"",_xlfn.MAXIFS(Compras!$B$6:$B$1005,Compras!$C$6:$C$1005,C164))</f>
        <v/>
      </c>
      <c r="M164" s="25" t="str">
        <f aca="true">IF(C164="","",IF(N(J164)=0,"Sem compra",IF(TODAY()-L164&lt;=90,"Ativo","Sumido")))</f>
        <v/>
      </c>
      <c r="N164" s="25" t="str">
        <f aca="false">IF(OR(C164="",N(K164)=0),"",IF(K164&gt;=PERCENTILE($K$12:$K$311,0.8),"★★★ Ouro",IF(K164&gt;=MEDIAN($K$12:$K$311),"★★ Prata","★ Bronze")))</f>
        <v/>
      </c>
    </row>
    <row r="165" customFormat="false" ht="15" hidden="false" customHeight="false" outlineLevel="0" collapsed="false">
      <c r="B165" s="27" t="str">
        <f aca="false">IF(C165="","",ROW()-11)</f>
        <v/>
      </c>
      <c r="C165" s="28"/>
      <c r="D165" s="28"/>
      <c r="E165" s="28"/>
      <c r="F165" s="28"/>
      <c r="G165" s="29"/>
      <c r="H165" s="28"/>
      <c r="I165" s="22" t="str">
        <f aca="false">IF(OR(C165="",N(J165)=0),"",_xlfn.MINIFS(Compras!$B$6:$B$1005,Compras!$C$6:$C$1005,C165))</f>
        <v/>
      </c>
      <c r="J165" s="23" t="str">
        <f aca="false">IF(C165="","",COUNTIF(Compras!$C$6:$C$1005,C165))</f>
        <v/>
      </c>
      <c r="K165" s="24" t="str">
        <f aca="false">IF(C165="","",SUMIFS(Compras!$F$6:$F$1005,Compras!$C$6:$C$1005,C165))</f>
        <v/>
      </c>
      <c r="L165" s="22" t="str">
        <f aca="false">IF(OR(C165="",N(J165)=0),"",_xlfn.MAXIFS(Compras!$B$6:$B$1005,Compras!$C$6:$C$1005,C165))</f>
        <v/>
      </c>
      <c r="M165" s="25" t="str">
        <f aca="true">IF(C165="","",IF(N(J165)=0,"Sem compra",IF(TODAY()-L165&lt;=90,"Ativo","Sumido")))</f>
        <v/>
      </c>
      <c r="N165" s="25" t="str">
        <f aca="false">IF(OR(C165="",N(K165)=0),"",IF(K165&gt;=PERCENTILE($K$12:$K$311,0.8),"★★★ Ouro",IF(K165&gt;=MEDIAN($K$12:$K$311),"★★ Prata","★ Bronze")))</f>
        <v/>
      </c>
    </row>
    <row r="166" customFormat="false" ht="15" hidden="false" customHeight="false" outlineLevel="0" collapsed="false">
      <c r="B166" s="19" t="str">
        <f aca="false">IF(C166="","",ROW()-11)</f>
        <v/>
      </c>
      <c r="C166" s="20"/>
      <c r="D166" s="20"/>
      <c r="E166" s="20"/>
      <c r="F166" s="20"/>
      <c r="G166" s="21"/>
      <c r="H166" s="20"/>
      <c r="I166" s="22" t="str">
        <f aca="false">IF(OR(C166="",N(J166)=0),"",_xlfn.MINIFS(Compras!$B$6:$B$1005,Compras!$C$6:$C$1005,C166))</f>
        <v/>
      </c>
      <c r="J166" s="23" t="str">
        <f aca="false">IF(C166="","",COUNTIF(Compras!$C$6:$C$1005,C166))</f>
        <v/>
      </c>
      <c r="K166" s="24" t="str">
        <f aca="false">IF(C166="","",SUMIFS(Compras!$F$6:$F$1005,Compras!$C$6:$C$1005,C166))</f>
        <v/>
      </c>
      <c r="L166" s="22" t="str">
        <f aca="false">IF(OR(C166="",N(J166)=0),"",_xlfn.MAXIFS(Compras!$B$6:$B$1005,Compras!$C$6:$C$1005,C166))</f>
        <v/>
      </c>
      <c r="M166" s="25" t="str">
        <f aca="true">IF(C166="","",IF(N(J166)=0,"Sem compra",IF(TODAY()-L166&lt;=90,"Ativo","Sumido")))</f>
        <v/>
      </c>
      <c r="N166" s="25" t="str">
        <f aca="false">IF(OR(C166="",N(K166)=0),"",IF(K166&gt;=PERCENTILE($K$12:$K$311,0.8),"★★★ Ouro",IF(K166&gt;=MEDIAN($K$12:$K$311),"★★ Prata","★ Bronze")))</f>
        <v/>
      </c>
    </row>
    <row r="167" customFormat="false" ht="15" hidden="false" customHeight="false" outlineLevel="0" collapsed="false">
      <c r="B167" s="27" t="str">
        <f aca="false">IF(C167="","",ROW()-11)</f>
        <v/>
      </c>
      <c r="C167" s="28"/>
      <c r="D167" s="28"/>
      <c r="E167" s="28"/>
      <c r="F167" s="28"/>
      <c r="G167" s="29"/>
      <c r="H167" s="28"/>
      <c r="I167" s="22" t="str">
        <f aca="false">IF(OR(C167="",N(J167)=0),"",_xlfn.MINIFS(Compras!$B$6:$B$1005,Compras!$C$6:$C$1005,C167))</f>
        <v/>
      </c>
      <c r="J167" s="23" t="str">
        <f aca="false">IF(C167="","",COUNTIF(Compras!$C$6:$C$1005,C167))</f>
        <v/>
      </c>
      <c r="K167" s="24" t="str">
        <f aca="false">IF(C167="","",SUMIFS(Compras!$F$6:$F$1005,Compras!$C$6:$C$1005,C167))</f>
        <v/>
      </c>
      <c r="L167" s="22" t="str">
        <f aca="false">IF(OR(C167="",N(J167)=0),"",_xlfn.MAXIFS(Compras!$B$6:$B$1005,Compras!$C$6:$C$1005,C167))</f>
        <v/>
      </c>
      <c r="M167" s="25" t="str">
        <f aca="true">IF(C167="","",IF(N(J167)=0,"Sem compra",IF(TODAY()-L167&lt;=90,"Ativo","Sumido")))</f>
        <v/>
      </c>
      <c r="N167" s="25" t="str">
        <f aca="false">IF(OR(C167="",N(K167)=0),"",IF(K167&gt;=PERCENTILE($K$12:$K$311,0.8),"★★★ Ouro",IF(K167&gt;=MEDIAN($K$12:$K$311),"★★ Prata","★ Bronze")))</f>
        <v/>
      </c>
    </row>
    <row r="168" customFormat="false" ht="15" hidden="false" customHeight="false" outlineLevel="0" collapsed="false">
      <c r="B168" s="19" t="str">
        <f aca="false">IF(C168="","",ROW()-11)</f>
        <v/>
      </c>
      <c r="C168" s="20"/>
      <c r="D168" s="20"/>
      <c r="E168" s="20"/>
      <c r="F168" s="20"/>
      <c r="G168" s="21"/>
      <c r="H168" s="20"/>
      <c r="I168" s="22" t="str">
        <f aca="false">IF(OR(C168="",N(J168)=0),"",_xlfn.MINIFS(Compras!$B$6:$B$1005,Compras!$C$6:$C$1005,C168))</f>
        <v/>
      </c>
      <c r="J168" s="23" t="str">
        <f aca="false">IF(C168="","",COUNTIF(Compras!$C$6:$C$1005,C168))</f>
        <v/>
      </c>
      <c r="K168" s="24" t="str">
        <f aca="false">IF(C168="","",SUMIFS(Compras!$F$6:$F$1005,Compras!$C$6:$C$1005,C168))</f>
        <v/>
      </c>
      <c r="L168" s="22" t="str">
        <f aca="false">IF(OR(C168="",N(J168)=0),"",_xlfn.MAXIFS(Compras!$B$6:$B$1005,Compras!$C$6:$C$1005,C168))</f>
        <v/>
      </c>
      <c r="M168" s="25" t="str">
        <f aca="true">IF(C168="","",IF(N(J168)=0,"Sem compra",IF(TODAY()-L168&lt;=90,"Ativo","Sumido")))</f>
        <v/>
      </c>
      <c r="N168" s="25" t="str">
        <f aca="false">IF(OR(C168="",N(K168)=0),"",IF(K168&gt;=PERCENTILE($K$12:$K$311,0.8),"★★★ Ouro",IF(K168&gt;=MEDIAN($K$12:$K$311),"★★ Prata","★ Bronze")))</f>
        <v/>
      </c>
    </row>
    <row r="169" customFormat="false" ht="15" hidden="false" customHeight="false" outlineLevel="0" collapsed="false">
      <c r="B169" s="27" t="str">
        <f aca="false">IF(C169="","",ROW()-11)</f>
        <v/>
      </c>
      <c r="C169" s="28"/>
      <c r="D169" s="28"/>
      <c r="E169" s="28"/>
      <c r="F169" s="28"/>
      <c r="G169" s="29"/>
      <c r="H169" s="28"/>
      <c r="I169" s="22" t="str">
        <f aca="false">IF(OR(C169="",N(J169)=0),"",_xlfn.MINIFS(Compras!$B$6:$B$1005,Compras!$C$6:$C$1005,C169))</f>
        <v/>
      </c>
      <c r="J169" s="23" t="str">
        <f aca="false">IF(C169="","",COUNTIF(Compras!$C$6:$C$1005,C169))</f>
        <v/>
      </c>
      <c r="K169" s="24" t="str">
        <f aca="false">IF(C169="","",SUMIFS(Compras!$F$6:$F$1005,Compras!$C$6:$C$1005,C169))</f>
        <v/>
      </c>
      <c r="L169" s="22" t="str">
        <f aca="false">IF(OR(C169="",N(J169)=0),"",_xlfn.MAXIFS(Compras!$B$6:$B$1005,Compras!$C$6:$C$1005,C169))</f>
        <v/>
      </c>
      <c r="M169" s="25" t="str">
        <f aca="true">IF(C169="","",IF(N(J169)=0,"Sem compra",IF(TODAY()-L169&lt;=90,"Ativo","Sumido")))</f>
        <v/>
      </c>
      <c r="N169" s="25" t="str">
        <f aca="false">IF(OR(C169="",N(K169)=0),"",IF(K169&gt;=PERCENTILE($K$12:$K$311,0.8),"★★★ Ouro",IF(K169&gt;=MEDIAN($K$12:$K$311),"★★ Prata","★ Bronze")))</f>
        <v/>
      </c>
    </row>
    <row r="170" customFormat="false" ht="15" hidden="false" customHeight="false" outlineLevel="0" collapsed="false">
      <c r="B170" s="19" t="str">
        <f aca="false">IF(C170="","",ROW()-11)</f>
        <v/>
      </c>
      <c r="C170" s="20"/>
      <c r="D170" s="20"/>
      <c r="E170" s="20"/>
      <c r="F170" s="20"/>
      <c r="G170" s="21"/>
      <c r="H170" s="20"/>
      <c r="I170" s="22" t="str">
        <f aca="false">IF(OR(C170="",N(J170)=0),"",_xlfn.MINIFS(Compras!$B$6:$B$1005,Compras!$C$6:$C$1005,C170))</f>
        <v/>
      </c>
      <c r="J170" s="23" t="str">
        <f aca="false">IF(C170="","",COUNTIF(Compras!$C$6:$C$1005,C170))</f>
        <v/>
      </c>
      <c r="K170" s="24" t="str">
        <f aca="false">IF(C170="","",SUMIFS(Compras!$F$6:$F$1005,Compras!$C$6:$C$1005,C170))</f>
        <v/>
      </c>
      <c r="L170" s="22" t="str">
        <f aca="false">IF(OR(C170="",N(J170)=0),"",_xlfn.MAXIFS(Compras!$B$6:$B$1005,Compras!$C$6:$C$1005,C170))</f>
        <v/>
      </c>
      <c r="M170" s="25" t="str">
        <f aca="true">IF(C170="","",IF(N(J170)=0,"Sem compra",IF(TODAY()-L170&lt;=90,"Ativo","Sumido")))</f>
        <v/>
      </c>
      <c r="N170" s="25" t="str">
        <f aca="false">IF(OR(C170="",N(K170)=0),"",IF(K170&gt;=PERCENTILE($K$12:$K$311,0.8),"★★★ Ouro",IF(K170&gt;=MEDIAN($K$12:$K$311),"★★ Prata","★ Bronze")))</f>
        <v/>
      </c>
    </row>
    <row r="171" customFormat="false" ht="15" hidden="false" customHeight="false" outlineLevel="0" collapsed="false">
      <c r="B171" s="27" t="str">
        <f aca="false">IF(C171="","",ROW()-11)</f>
        <v/>
      </c>
      <c r="C171" s="28"/>
      <c r="D171" s="28"/>
      <c r="E171" s="28"/>
      <c r="F171" s="28"/>
      <c r="G171" s="29"/>
      <c r="H171" s="28"/>
      <c r="I171" s="22" t="str">
        <f aca="false">IF(OR(C171="",N(J171)=0),"",_xlfn.MINIFS(Compras!$B$6:$B$1005,Compras!$C$6:$C$1005,C171))</f>
        <v/>
      </c>
      <c r="J171" s="23" t="str">
        <f aca="false">IF(C171="","",COUNTIF(Compras!$C$6:$C$1005,C171))</f>
        <v/>
      </c>
      <c r="K171" s="24" t="str">
        <f aca="false">IF(C171="","",SUMIFS(Compras!$F$6:$F$1005,Compras!$C$6:$C$1005,C171))</f>
        <v/>
      </c>
      <c r="L171" s="22" t="str">
        <f aca="false">IF(OR(C171="",N(J171)=0),"",_xlfn.MAXIFS(Compras!$B$6:$B$1005,Compras!$C$6:$C$1005,C171))</f>
        <v/>
      </c>
      <c r="M171" s="25" t="str">
        <f aca="true">IF(C171="","",IF(N(J171)=0,"Sem compra",IF(TODAY()-L171&lt;=90,"Ativo","Sumido")))</f>
        <v/>
      </c>
      <c r="N171" s="25" t="str">
        <f aca="false">IF(OR(C171="",N(K171)=0),"",IF(K171&gt;=PERCENTILE($K$12:$K$311,0.8),"★★★ Ouro",IF(K171&gt;=MEDIAN($K$12:$K$311),"★★ Prata","★ Bronze")))</f>
        <v/>
      </c>
    </row>
    <row r="172" customFormat="false" ht="15" hidden="false" customHeight="false" outlineLevel="0" collapsed="false">
      <c r="B172" s="19" t="str">
        <f aca="false">IF(C172="","",ROW()-11)</f>
        <v/>
      </c>
      <c r="C172" s="20"/>
      <c r="D172" s="20"/>
      <c r="E172" s="20"/>
      <c r="F172" s="20"/>
      <c r="G172" s="21"/>
      <c r="H172" s="20"/>
      <c r="I172" s="22" t="str">
        <f aca="false">IF(OR(C172="",N(J172)=0),"",_xlfn.MINIFS(Compras!$B$6:$B$1005,Compras!$C$6:$C$1005,C172))</f>
        <v/>
      </c>
      <c r="J172" s="23" t="str">
        <f aca="false">IF(C172="","",COUNTIF(Compras!$C$6:$C$1005,C172))</f>
        <v/>
      </c>
      <c r="K172" s="24" t="str">
        <f aca="false">IF(C172="","",SUMIFS(Compras!$F$6:$F$1005,Compras!$C$6:$C$1005,C172))</f>
        <v/>
      </c>
      <c r="L172" s="22" t="str">
        <f aca="false">IF(OR(C172="",N(J172)=0),"",_xlfn.MAXIFS(Compras!$B$6:$B$1005,Compras!$C$6:$C$1005,C172))</f>
        <v/>
      </c>
      <c r="M172" s="25" t="str">
        <f aca="true">IF(C172="","",IF(N(J172)=0,"Sem compra",IF(TODAY()-L172&lt;=90,"Ativo","Sumido")))</f>
        <v/>
      </c>
      <c r="N172" s="25" t="str">
        <f aca="false">IF(OR(C172="",N(K172)=0),"",IF(K172&gt;=PERCENTILE($K$12:$K$311,0.8),"★★★ Ouro",IF(K172&gt;=MEDIAN($K$12:$K$311),"★★ Prata","★ Bronze")))</f>
        <v/>
      </c>
    </row>
    <row r="173" customFormat="false" ht="15" hidden="false" customHeight="false" outlineLevel="0" collapsed="false">
      <c r="B173" s="27" t="str">
        <f aca="false">IF(C173="","",ROW()-11)</f>
        <v/>
      </c>
      <c r="C173" s="28"/>
      <c r="D173" s="28"/>
      <c r="E173" s="28"/>
      <c r="F173" s="28"/>
      <c r="G173" s="29"/>
      <c r="H173" s="28"/>
      <c r="I173" s="22" t="str">
        <f aca="false">IF(OR(C173="",N(J173)=0),"",_xlfn.MINIFS(Compras!$B$6:$B$1005,Compras!$C$6:$C$1005,C173))</f>
        <v/>
      </c>
      <c r="J173" s="23" t="str">
        <f aca="false">IF(C173="","",COUNTIF(Compras!$C$6:$C$1005,C173))</f>
        <v/>
      </c>
      <c r="K173" s="24" t="str">
        <f aca="false">IF(C173="","",SUMIFS(Compras!$F$6:$F$1005,Compras!$C$6:$C$1005,C173))</f>
        <v/>
      </c>
      <c r="L173" s="22" t="str">
        <f aca="false">IF(OR(C173="",N(J173)=0),"",_xlfn.MAXIFS(Compras!$B$6:$B$1005,Compras!$C$6:$C$1005,C173))</f>
        <v/>
      </c>
      <c r="M173" s="25" t="str">
        <f aca="true">IF(C173="","",IF(N(J173)=0,"Sem compra",IF(TODAY()-L173&lt;=90,"Ativo","Sumido")))</f>
        <v/>
      </c>
      <c r="N173" s="25" t="str">
        <f aca="false">IF(OR(C173="",N(K173)=0),"",IF(K173&gt;=PERCENTILE($K$12:$K$311,0.8),"★★★ Ouro",IF(K173&gt;=MEDIAN($K$12:$K$311),"★★ Prata","★ Bronze")))</f>
        <v/>
      </c>
    </row>
    <row r="174" customFormat="false" ht="15" hidden="false" customHeight="false" outlineLevel="0" collapsed="false">
      <c r="B174" s="19" t="str">
        <f aca="false">IF(C174="","",ROW()-11)</f>
        <v/>
      </c>
      <c r="C174" s="20"/>
      <c r="D174" s="20"/>
      <c r="E174" s="20"/>
      <c r="F174" s="20"/>
      <c r="G174" s="21"/>
      <c r="H174" s="20"/>
      <c r="I174" s="22" t="str">
        <f aca="false">IF(OR(C174="",N(J174)=0),"",_xlfn.MINIFS(Compras!$B$6:$B$1005,Compras!$C$6:$C$1005,C174))</f>
        <v/>
      </c>
      <c r="J174" s="23" t="str">
        <f aca="false">IF(C174="","",COUNTIF(Compras!$C$6:$C$1005,C174))</f>
        <v/>
      </c>
      <c r="K174" s="24" t="str">
        <f aca="false">IF(C174="","",SUMIFS(Compras!$F$6:$F$1005,Compras!$C$6:$C$1005,C174))</f>
        <v/>
      </c>
      <c r="L174" s="22" t="str">
        <f aca="false">IF(OR(C174="",N(J174)=0),"",_xlfn.MAXIFS(Compras!$B$6:$B$1005,Compras!$C$6:$C$1005,C174))</f>
        <v/>
      </c>
      <c r="M174" s="25" t="str">
        <f aca="true">IF(C174="","",IF(N(J174)=0,"Sem compra",IF(TODAY()-L174&lt;=90,"Ativo","Sumido")))</f>
        <v/>
      </c>
      <c r="N174" s="25" t="str">
        <f aca="false">IF(OR(C174="",N(K174)=0),"",IF(K174&gt;=PERCENTILE($K$12:$K$311,0.8),"★★★ Ouro",IF(K174&gt;=MEDIAN($K$12:$K$311),"★★ Prata","★ Bronze")))</f>
        <v/>
      </c>
    </row>
    <row r="175" customFormat="false" ht="15" hidden="false" customHeight="false" outlineLevel="0" collapsed="false">
      <c r="B175" s="27" t="str">
        <f aca="false">IF(C175="","",ROW()-11)</f>
        <v/>
      </c>
      <c r="C175" s="28"/>
      <c r="D175" s="28"/>
      <c r="E175" s="28"/>
      <c r="F175" s="28"/>
      <c r="G175" s="29"/>
      <c r="H175" s="28"/>
      <c r="I175" s="22" t="str">
        <f aca="false">IF(OR(C175="",N(J175)=0),"",_xlfn.MINIFS(Compras!$B$6:$B$1005,Compras!$C$6:$C$1005,C175))</f>
        <v/>
      </c>
      <c r="J175" s="23" t="str">
        <f aca="false">IF(C175="","",COUNTIF(Compras!$C$6:$C$1005,C175))</f>
        <v/>
      </c>
      <c r="K175" s="24" t="str">
        <f aca="false">IF(C175="","",SUMIFS(Compras!$F$6:$F$1005,Compras!$C$6:$C$1005,C175))</f>
        <v/>
      </c>
      <c r="L175" s="22" t="str">
        <f aca="false">IF(OR(C175="",N(J175)=0),"",_xlfn.MAXIFS(Compras!$B$6:$B$1005,Compras!$C$6:$C$1005,C175))</f>
        <v/>
      </c>
      <c r="M175" s="25" t="str">
        <f aca="true">IF(C175="","",IF(N(J175)=0,"Sem compra",IF(TODAY()-L175&lt;=90,"Ativo","Sumido")))</f>
        <v/>
      </c>
      <c r="N175" s="25" t="str">
        <f aca="false">IF(OR(C175="",N(K175)=0),"",IF(K175&gt;=PERCENTILE($K$12:$K$311,0.8),"★★★ Ouro",IF(K175&gt;=MEDIAN($K$12:$K$311),"★★ Prata","★ Bronze")))</f>
        <v/>
      </c>
    </row>
    <row r="176" customFormat="false" ht="15" hidden="false" customHeight="false" outlineLevel="0" collapsed="false">
      <c r="B176" s="19" t="str">
        <f aca="false">IF(C176="","",ROW()-11)</f>
        <v/>
      </c>
      <c r="C176" s="20"/>
      <c r="D176" s="20"/>
      <c r="E176" s="20"/>
      <c r="F176" s="20"/>
      <c r="G176" s="21"/>
      <c r="H176" s="20"/>
      <c r="I176" s="22" t="str">
        <f aca="false">IF(OR(C176="",N(J176)=0),"",_xlfn.MINIFS(Compras!$B$6:$B$1005,Compras!$C$6:$C$1005,C176))</f>
        <v/>
      </c>
      <c r="J176" s="23" t="str">
        <f aca="false">IF(C176="","",COUNTIF(Compras!$C$6:$C$1005,C176))</f>
        <v/>
      </c>
      <c r="K176" s="24" t="str">
        <f aca="false">IF(C176="","",SUMIFS(Compras!$F$6:$F$1005,Compras!$C$6:$C$1005,C176))</f>
        <v/>
      </c>
      <c r="L176" s="22" t="str">
        <f aca="false">IF(OR(C176="",N(J176)=0),"",_xlfn.MAXIFS(Compras!$B$6:$B$1005,Compras!$C$6:$C$1005,C176))</f>
        <v/>
      </c>
      <c r="M176" s="25" t="str">
        <f aca="true">IF(C176="","",IF(N(J176)=0,"Sem compra",IF(TODAY()-L176&lt;=90,"Ativo","Sumido")))</f>
        <v/>
      </c>
      <c r="N176" s="25" t="str">
        <f aca="false">IF(OR(C176="",N(K176)=0),"",IF(K176&gt;=PERCENTILE($K$12:$K$311,0.8),"★★★ Ouro",IF(K176&gt;=MEDIAN($K$12:$K$311),"★★ Prata","★ Bronze")))</f>
        <v/>
      </c>
    </row>
    <row r="177" customFormat="false" ht="15" hidden="false" customHeight="false" outlineLevel="0" collapsed="false">
      <c r="B177" s="27" t="str">
        <f aca="false">IF(C177="","",ROW()-11)</f>
        <v/>
      </c>
      <c r="C177" s="28"/>
      <c r="D177" s="28"/>
      <c r="E177" s="28"/>
      <c r="F177" s="28"/>
      <c r="G177" s="29"/>
      <c r="H177" s="28"/>
      <c r="I177" s="22" t="str">
        <f aca="false">IF(OR(C177="",N(J177)=0),"",_xlfn.MINIFS(Compras!$B$6:$B$1005,Compras!$C$6:$C$1005,C177))</f>
        <v/>
      </c>
      <c r="J177" s="23" t="str">
        <f aca="false">IF(C177="","",COUNTIF(Compras!$C$6:$C$1005,C177))</f>
        <v/>
      </c>
      <c r="K177" s="24" t="str">
        <f aca="false">IF(C177="","",SUMIFS(Compras!$F$6:$F$1005,Compras!$C$6:$C$1005,C177))</f>
        <v/>
      </c>
      <c r="L177" s="22" t="str">
        <f aca="false">IF(OR(C177="",N(J177)=0),"",_xlfn.MAXIFS(Compras!$B$6:$B$1005,Compras!$C$6:$C$1005,C177))</f>
        <v/>
      </c>
      <c r="M177" s="25" t="str">
        <f aca="true">IF(C177="","",IF(N(J177)=0,"Sem compra",IF(TODAY()-L177&lt;=90,"Ativo","Sumido")))</f>
        <v/>
      </c>
      <c r="N177" s="25" t="str">
        <f aca="false">IF(OR(C177="",N(K177)=0),"",IF(K177&gt;=PERCENTILE($K$12:$K$311,0.8),"★★★ Ouro",IF(K177&gt;=MEDIAN($K$12:$K$311),"★★ Prata","★ Bronze")))</f>
        <v/>
      </c>
    </row>
    <row r="178" customFormat="false" ht="15" hidden="false" customHeight="false" outlineLevel="0" collapsed="false">
      <c r="B178" s="19" t="str">
        <f aca="false">IF(C178="","",ROW()-11)</f>
        <v/>
      </c>
      <c r="C178" s="20"/>
      <c r="D178" s="20"/>
      <c r="E178" s="20"/>
      <c r="F178" s="20"/>
      <c r="G178" s="21"/>
      <c r="H178" s="20"/>
      <c r="I178" s="22" t="str">
        <f aca="false">IF(OR(C178="",N(J178)=0),"",_xlfn.MINIFS(Compras!$B$6:$B$1005,Compras!$C$6:$C$1005,C178))</f>
        <v/>
      </c>
      <c r="J178" s="23" t="str">
        <f aca="false">IF(C178="","",COUNTIF(Compras!$C$6:$C$1005,C178))</f>
        <v/>
      </c>
      <c r="K178" s="24" t="str">
        <f aca="false">IF(C178="","",SUMIFS(Compras!$F$6:$F$1005,Compras!$C$6:$C$1005,C178))</f>
        <v/>
      </c>
      <c r="L178" s="22" t="str">
        <f aca="false">IF(OR(C178="",N(J178)=0),"",_xlfn.MAXIFS(Compras!$B$6:$B$1005,Compras!$C$6:$C$1005,C178))</f>
        <v/>
      </c>
      <c r="M178" s="25" t="str">
        <f aca="true">IF(C178="","",IF(N(J178)=0,"Sem compra",IF(TODAY()-L178&lt;=90,"Ativo","Sumido")))</f>
        <v/>
      </c>
      <c r="N178" s="25" t="str">
        <f aca="false">IF(OR(C178="",N(K178)=0),"",IF(K178&gt;=PERCENTILE($K$12:$K$311,0.8),"★★★ Ouro",IF(K178&gt;=MEDIAN($K$12:$K$311),"★★ Prata","★ Bronze")))</f>
        <v/>
      </c>
    </row>
    <row r="179" customFormat="false" ht="15" hidden="false" customHeight="false" outlineLevel="0" collapsed="false">
      <c r="B179" s="27" t="str">
        <f aca="false">IF(C179="","",ROW()-11)</f>
        <v/>
      </c>
      <c r="C179" s="28"/>
      <c r="D179" s="28"/>
      <c r="E179" s="28"/>
      <c r="F179" s="28"/>
      <c r="G179" s="29"/>
      <c r="H179" s="28"/>
      <c r="I179" s="22" t="str">
        <f aca="false">IF(OR(C179="",N(J179)=0),"",_xlfn.MINIFS(Compras!$B$6:$B$1005,Compras!$C$6:$C$1005,C179))</f>
        <v/>
      </c>
      <c r="J179" s="23" t="str">
        <f aca="false">IF(C179="","",COUNTIF(Compras!$C$6:$C$1005,C179))</f>
        <v/>
      </c>
      <c r="K179" s="24" t="str">
        <f aca="false">IF(C179="","",SUMIFS(Compras!$F$6:$F$1005,Compras!$C$6:$C$1005,C179))</f>
        <v/>
      </c>
      <c r="L179" s="22" t="str">
        <f aca="false">IF(OR(C179="",N(J179)=0),"",_xlfn.MAXIFS(Compras!$B$6:$B$1005,Compras!$C$6:$C$1005,C179))</f>
        <v/>
      </c>
      <c r="M179" s="25" t="str">
        <f aca="true">IF(C179="","",IF(N(J179)=0,"Sem compra",IF(TODAY()-L179&lt;=90,"Ativo","Sumido")))</f>
        <v/>
      </c>
      <c r="N179" s="25" t="str">
        <f aca="false">IF(OR(C179="",N(K179)=0),"",IF(K179&gt;=PERCENTILE($K$12:$K$311,0.8),"★★★ Ouro",IF(K179&gt;=MEDIAN($K$12:$K$311),"★★ Prata","★ Bronze")))</f>
        <v/>
      </c>
    </row>
    <row r="180" customFormat="false" ht="15" hidden="false" customHeight="false" outlineLevel="0" collapsed="false">
      <c r="B180" s="19" t="str">
        <f aca="false">IF(C180="","",ROW()-11)</f>
        <v/>
      </c>
      <c r="C180" s="20"/>
      <c r="D180" s="20"/>
      <c r="E180" s="20"/>
      <c r="F180" s="20"/>
      <c r="G180" s="21"/>
      <c r="H180" s="20"/>
      <c r="I180" s="22" t="str">
        <f aca="false">IF(OR(C180="",N(J180)=0),"",_xlfn.MINIFS(Compras!$B$6:$B$1005,Compras!$C$6:$C$1005,C180))</f>
        <v/>
      </c>
      <c r="J180" s="23" t="str">
        <f aca="false">IF(C180="","",COUNTIF(Compras!$C$6:$C$1005,C180))</f>
        <v/>
      </c>
      <c r="K180" s="24" t="str">
        <f aca="false">IF(C180="","",SUMIFS(Compras!$F$6:$F$1005,Compras!$C$6:$C$1005,C180))</f>
        <v/>
      </c>
      <c r="L180" s="22" t="str">
        <f aca="false">IF(OR(C180="",N(J180)=0),"",_xlfn.MAXIFS(Compras!$B$6:$B$1005,Compras!$C$6:$C$1005,C180))</f>
        <v/>
      </c>
      <c r="M180" s="25" t="str">
        <f aca="true">IF(C180="","",IF(N(J180)=0,"Sem compra",IF(TODAY()-L180&lt;=90,"Ativo","Sumido")))</f>
        <v/>
      </c>
      <c r="N180" s="25" t="str">
        <f aca="false">IF(OR(C180="",N(K180)=0),"",IF(K180&gt;=PERCENTILE($K$12:$K$311,0.8),"★★★ Ouro",IF(K180&gt;=MEDIAN($K$12:$K$311),"★★ Prata","★ Bronze")))</f>
        <v/>
      </c>
    </row>
    <row r="181" customFormat="false" ht="15" hidden="false" customHeight="false" outlineLevel="0" collapsed="false">
      <c r="B181" s="27" t="str">
        <f aca="false">IF(C181="","",ROW()-11)</f>
        <v/>
      </c>
      <c r="C181" s="28"/>
      <c r="D181" s="28"/>
      <c r="E181" s="28"/>
      <c r="F181" s="28"/>
      <c r="G181" s="29"/>
      <c r="H181" s="28"/>
      <c r="I181" s="22" t="str">
        <f aca="false">IF(OR(C181="",N(J181)=0),"",_xlfn.MINIFS(Compras!$B$6:$B$1005,Compras!$C$6:$C$1005,C181))</f>
        <v/>
      </c>
      <c r="J181" s="23" t="str">
        <f aca="false">IF(C181="","",COUNTIF(Compras!$C$6:$C$1005,C181))</f>
        <v/>
      </c>
      <c r="K181" s="24" t="str">
        <f aca="false">IF(C181="","",SUMIFS(Compras!$F$6:$F$1005,Compras!$C$6:$C$1005,C181))</f>
        <v/>
      </c>
      <c r="L181" s="22" t="str">
        <f aca="false">IF(OR(C181="",N(J181)=0),"",_xlfn.MAXIFS(Compras!$B$6:$B$1005,Compras!$C$6:$C$1005,C181))</f>
        <v/>
      </c>
      <c r="M181" s="25" t="str">
        <f aca="true">IF(C181="","",IF(N(J181)=0,"Sem compra",IF(TODAY()-L181&lt;=90,"Ativo","Sumido")))</f>
        <v/>
      </c>
      <c r="N181" s="25" t="str">
        <f aca="false">IF(OR(C181="",N(K181)=0),"",IF(K181&gt;=PERCENTILE($K$12:$K$311,0.8),"★★★ Ouro",IF(K181&gt;=MEDIAN($K$12:$K$311),"★★ Prata","★ Bronze")))</f>
        <v/>
      </c>
    </row>
    <row r="182" customFormat="false" ht="15" hidden="false" customHeight="false" outlineLevel="0" collapsed="false">
      <c r="B182" s="19" t="str">
        <f aca="false">IF(C182="","",ROW()-11)</f>
        <v/>
      </c>
      <c r="C182" s="20"/>
      <c r="D182" s="20"/>
      <c r="E182" s="20"/>
      <c r="F182" s="20"/>
      <c r="G182" s="21"/>
      <c r="H182" s="20"/>
      <c r="I182" s="22" t="str">
        <f aca="false">IF(OR(C182="",N(J182)=0),"",_xlfn.MINIFS(Compras!$B$6:$B$1005,Compras!$C$6:$C$1005,C182))</f>
        <v/>
      </c>
      <c r="J182" s="23" t="str">
        <f aca="false">IF(C182="","",COUNTIF(Compras!$C$6:$C$1005,C182))</f>
        <v/>
      </c>
      <c r="K182" s="24" t="str">
        <f aca="false">IF(C182="","",SUMIFS(Compras!$F$6:$F$1005,Compras!$C$6:$C$1005,C182))</f>
        <v/>
      </c>
      <c r="L182" s="22" t="str">
        <f aca="false">IF(OR(C182="",N(J182)=0),"",_xlfn.MAXIFS(Compras!$B$6:$B$1005,Compras!$C$6:$C$1005,C182))</f>
        <v/>
      </c>
      <c r="M182" s="25" t="str">
        <f aca="true">IF(C182="","",IF(N(J182)=0,"Sem compra",IF(TODAY()-L182&lt;=90,"Ativo","Sumido")))</f>
        <v/>
      </c>
      <c r="N182" s="25" t="str">
        <f aca="false">IF(OR(C182="",N(K182)=0),"",IF(K182&gt;=PERCENTILE($K$12:$K$311,0.8),"★★★ Ouro",IF(K182&gt;=MEDIAN($K$12:$K$311),"★★ Prata","★ Bronze")))</f>
        <v/>
      </c>
    </row>
    <row r="183" customFormat="false" ht="15" hidden="false" customHeight="false" outlineLevel="0" collapsed="false">
      <c r="B183" s="27" t="str">
        <f aca="false">IF(C183="","",ROW()-11)</f>
        <v/>
      </c>
      <c r="C183" s="28"/>
      <c r="D183" s="28"/>
      <c r="E183" s="28"/>
      <c r="F183" s="28"/>
      <c r="G183" s="29"/>
      <c r="H183" s="28"/>
      <c r="I183" s="22" t="str">
        <f aca="false">IF(OR(C183="",N(J183)=0),"",_xlfn.MINIFS(Compras!$B$6:$B$1005,Compras!$C$6:$C$1005,C183))</f>
        <v/>
      </c>
      <c r="J183" s="23" t="str">
        <f aca="false">IF(C183="","",COUNTIF(Compras!$C$6:$C$1005,C183))</f>
        <v/>
      </c>
      <c r="K183" s="24" t="str">
        <f aca="false">IF(C183="","",SUMIFS(Compras!$F$6:$F$1005,Compras!$C$6:$C$1005,C183))</f>
        <v/>
      </c>
      <c r="L183" s="22" t="str">
        <f aca="false">IF(OR(C183="",N(J183)=0),"",_xlfn.MAXIFS(Compras!$B$6:$B$1005,Compras!$C$6:$C$1005,C183))</f>
        <v/>
      </c>
      <c r="M183" s="25" t="str">
        <f aca="true">IF(C183="","",IF(N(J183)=0,"Sem compra",IF(TODAY()-L183&lt;=90,"Ativo","Sumido")))</f>
        <v/>
      </c>
      <c r="N183" s="25" t="str">
        <f aca="false">IF(OR(C183="",N(K183)=0),"",IF(K183&gt;=PERCENTILE($K$12:$K$311,0.8),"★★★ Ouro",IF(K183&gt;=MEDIAN($K$12:$K$311),"★★ Prata","★ Bronze")))</f>
        <v/>
      </c>
    </row>
    <row r="184" customFormat="false" ht="15" hidden="false" customHeight="false" outlineLevel="0" collapsed="false">
      <c r="B184" s="19" t="str">
        <f aca="false">IF(C184="","",ROW()-11)</f>
        <v/>
      </c>
      <c r="C184" s="20"/>
      <c r="D184" s="20"/>
      <c r="E184" s="20"/>
      <c r="F184" s="20"/>
      <c r="G184" s="21"/>
      <c r="H184" s="20"/>
      <c r="I184" s="22" t="str">
        <f aca="false">IF(OR(C184="",N(J184)=0),"",_xlfn.MINIFS(Compras!$B$6:$B$1005,Compras!$C$6:$C$1005,C184))</f>
        <v/>
      </c>
      <c r="J184" s="23" t="str">
        <f aca="false">IF(C184="","",COUNTIF(Compras!$C$6:$C$1005,C184))</f>
        <v/>
      </c>
      <c r="K184" s="24" t="str">
        <f aca="false">IF(C184="","",SUMIFS(Compras!$F$6:$F$1005,Compras!$C$6:$C$1005,C184))</f>
        <v/>
      </c>
      <c r="L184" s="22" t="str">
        <f aca="false">IF(OR(C184="",N(J184)=0),"",_xlfn.MAXIFS(Compras!$B$6:$B$1005,Compras!$C$6:$C$1005,C184))</f>
        <v/>
      </c>
      <c r="M184" s="25" t="str">
        <f aca="true">IF(C184="","",IF(N(J184)=0,"Sem compra",IF(TODAY()-L184&lt;=90,"Ativo","Sumido")))</f>
        <v/>
      </c>
      <c r="N184" s="25" t="str">
        <f aca="false">IF(OR(C184="",N(K184)=0),"",IF(K184&gt;=PERCENTILE($K$12:$K$311,0.8),"★★★ Ouro",IF(K184&gt;=MEDIAN($K$12:$K$311),"★★ Prata","★ Bronze")))</f>
        <v/>
      </c>
    </row>
    <row r="185" customFormat="false" ht="15" hidden="false" customHeight="false" outlineLevel="0" collapsed="false">
      <c r="B185" s="27" t="str">
        <f aca="false">IF(C185="","",ROW()-11)</f>
        <v/>
      </c>
      <c r="C185" s="28"/>
      <c r="D185" s="28"/>
      <c r="E185" s="28"/>
      <c r="F185" s="28"/>
      <c r="G185" s="29"/>
      <c r="H185" s="28"/>
      <c r="I185" s="22" t="str">
        <f aca="false">IF(OR(C185="",N(J185)=0),"",_xlfn.MINIFS(Compras!$B$6:$B$1005,Compras!$C$6:$C$1005,C185))</f>
        <v/>
      </c>
      <c r="J185" s="23" t="str">
        <f aca="false">IF(C185="","",COUNTIF(Compras!$C$6:$C$1005,C185))</f>
        <v/>
      </c>
      <c r="K185" s="24" t="str">
        <f aca="false">IF(C185="","",SUMIFS(Compras!$F$6:$F$1005,Compras!$C$6:$C$1005,C185))</f>
        <v/>
      </c>
      <c r="L185" s="22" t="str">
        <f aca="false">IF(OR(C185="",N(J185)=0),"",_xlfn.MAXIFS(Compras!$B$6:$B$1005,Compras!$C$6:$C$1005,C185))</f>
        <v/>
      </c>
      <c r="M185" s="25" t="str">
        <f aca="true">IF(C185="","",IF(N(J185)=0,"Sem compra",IF(TODAY()-L185&lt;=90,"Ativo","Sumido")))</f>
        <v/>
      </c>
      <c r="N185" s="25" t="str">
        <f aca="false">IF(OR(C185="",N(K185)=0),"",IF(K185&gt;=PERCENTILE($K$12:$K$311,0.8),"★★★ Ouro",IF(K185&gt;=MEDIAN($K$12:$K$311),"★★ Prata","★ Bronze")))</f>
        <v/>
      </c>
    </row>
    <row r="186" customFormat="false" ht="15" hidden="false" customHeight="false" outlineLevel="0" collapsed="false">
      <c r="B186" s="19" t="str">
        <f aca="false">IF(C186="","",ROW()-11)</f>
        <v/>
      </c>
      <c r="C186" s="20"/>
      <c r="D186" s="20"/>
      <c r="E186" s="20"/>
      <c r="F186" s="20"/>
      <c r="G186" s="21"/>
      <c r="H186" s="20"/>
      <c r="I186" s="22" t="str">
        <f aca="false">IF(OR(C186="",N(J186)=0),"",_xlfn.MINIFS(Compras!$B$6:$B$1005,Compras!$C$6:$C$1005,C186))</f>
        <v/>
      </c>
      <c r="J186" s="23" t="str">
        <f aca="false">IF(C186="","",COUNTIF(Compras!$C$6:$C$1005,C186))</f>
        <v/>
      </c>
      <c r="K186" s="24" t="str">
        <f aca="false">IF(C186="","",SUMIFS(Compras!$F$6:$F$1005,Compras!$C$6:$C$1005,C186))</f>
        <v/>
      </c>
      <c r="L186" s="22" t="str">
        <f aca="false">IF(OR(C186="",N(J186)=0),"",_xlfn.MAXIFS(Compras!$B$6:$B$1005,Compras!$C$6:$C$1005,C186))</f>
        <v/>
      </c>
      <c r="M186" s="25" t="str">
        <f aca="true">IF(C186="","",IF(N(J186)=0,"Sem compra",IF(TODAY()-L186&lt;=90,"Ativo","Sumido")))</f>
        <v/>
      </c>
      <c r="N186" s="25" t="str">
        <f aca="false">IF(OR(C186="",N(K186)=0),"",IF(K186&gt;=PERCENTILE($K$12:$K$311,0.8),"★★★ Ouro",IF(K186&gt;=MEDIAN($K$12:$K$311),"★★ Prata","★ Bronze")))</f>
        <v/>
      </c>
    </row>
    <row r="187" customFormat="false" ht="15" hidden="false" customHeight="false" outlineLevel="0" collapsed="false">
      <c r="B187" s="27" t="str">
        <f aca="false">IF(C187="","",ROW()-11)</f>
        <v/>
      </c>
      <c r="C187" s="28"/>
      <c r="D187" s="28"/>
      <c r="E187" s="28"/>
      <c r="F187" s="28"/>
      <c r="G187" s="29"/>
      <c r="H187" s="28"/>
      <c r="I187" s="22" t="str">
        <f aca="false">IF(OR(C187="",N(J187)=0),"",_xlfn.MINIFS(Compras!$B$6:$B$1005,Compras!$C$6:$C$1005,C187))</f>
        <v/>
      </c>
      <c r="J187" s="23" t="str">
        <f aca="false">IF(C187="","",COUNTIF(Compras!$C$6:$C$1005,C187))</f>
        <v/>
      </c>
      <c r="K187" s="24" t="str">
        <f aca="false">IF(C187="","",SUMIFS(Compras!$F$6:$F$1005,Compras!$C$6:$C$1005,C187))</f>
        <v/>
      </c>
      <c r="L187" s="22" t="str">
        <f aca="false">IF(OR(C187="",N(J187)=0),"",_xlfn.MAXIFS(Compras!$B$6:$B$1005,Compras!$C$6:$C$1005,C187))</f>
        <v/>
      </c>
      <c r="M187" s="25" t="str">
        <f aca="true">IF(C187="","",IF(N(J187)=0,"Sem compra",IF(TODAY()-L187&lt;=90,"Ativo","Sumido")))</f>
        <v/>
      </c>
      <c r="N187" s="25" t="str">
        <f aca="false">IF(OR(C187="",N(K187)=0),"",IF(K187&gt;=PERCENTILE($K$12:$K$311,0.8),"★★★ Ouro",IF(K187&gt;=MEDIAN($K$12:$K$311),"★★ Prata","★ Bronze")))</f>
        <v/>
      </c>
    </row>
    <row r="188" customFormat="false" ht="15" hidden="false" customHeight="false" outlineLevel="0" collapsed="false">
      <c r="B188" s="19" t="str">
        <f aca="false">IF(C188="","",ROW()-11)</f>
        <v/>
      </c>
      <c r="C188" s="20"/>
      <c r="D188" s="20"/>
      <c r="E188" s="20"/>
      <c r="F188" s="20"/>
      <c r="G188" s="21"/>
      <c r="H188" s="20"/>
      <c r="I188" s="22" t="str">
        <f aca="false">IF(OR(C188="",N(J188)=0),"",_xlfn.MINIFS(Compras!$B$6:$B$1005,Compras!$C$6:$C$1005,C188))</f>
        <v/>
      </c>
      <c r="J188" s="23" t="str">
        <f aca="false">IF(C188="","",COUNTIF(Compras!$C$6:$C$1005,C188))</f>
        <v/>
      </c>
      <c r="K188" s="24" t="str">
        <f aca="false">IF(C188="","",SUMIFS(Compras!$F$6:$F$1005,Compras!$C$6:$C$1005,C188))</f>
        <v/>
      </c>
      <c r="L188" s="22" t="str">
        <f aca="false">IF(OR(C188="",N(J188)=0),"",_xlfn.MAXIFS(Compras!$B$6:$B$1005,Compras!$C$6:$C$1005,C188))</f>
        <v/>
      </c>
      <c r="M188" s="25" t="str">
        <f aca="true">IF(C188="","",IF(N(J188)=0,"Sem compra",IF(TODAY()-L188&lt;=90,"Ativo","Sumido")))</f>
        <v/>
      </c>
      <c r="N188" s="25" t="str">
        <f aca="false">IF(OR(C188="",N(K188)=0),"",IF(K188&gt;=PERCENTILE($K$12:$K$311,0.8),"★★★ Ouro",IF(K188&gt;=MEDIAN($K$12:$K$311),"★★ Prata","★ Bronze")))</f>
        <v/>
      </c>
    </row>
    <row r="189" customFormat="false" ht="15" hidden="false" customHeight="false" outlineLevel="0" collapsed="false">
      <c r="B189" s="27" t="str">
        <f aca="false">IF(C189="","",ROW()-11)</f>
        <v/>
      </c>
      <c r="C189" s="28"/>
      <c r="D189" s="28"/>
      <c r="E189" s="28"/>
      <c r="F189" s="28"/>
      <c r="G189" s="29"/>
      <c r="H189" s="28"/>
      <c r="I189" s="22" t="str">
        <f aca="false">IF(OR(C189="",N(J189)=0),"",_xlfn.MINIFS(Compras!$B$6:$B$1005,Compras!$C$6:$C$1005,C189))</f>
        <v/>
      </c>
      <c r="J189" s="23" t="str">
        <f aca="false">IF(C189="","",COUNTIF(Compras!$C$6:$C$1005,C189))</f>
        <v/>
      </c>
      <c r="K189" s="24" t="str">
        <f aca="false">IF(C189="","",SUMIFS(Compras!$F$6:$F$1005,Compras!$C$6:$C$1005,C189))</f>
        <v/>
      </c>
      <c r="L189" s="22" t="str">
        <f aca="false">IF(OR(C189="",N(J189)=0),"",_xlfn.MAXIFS(Compras!$B$6:$B$1005,Compras!$C$6:$C$1005,C189))</f>
        <v/>
      </c>
      <c r="M189" s="25" t="str">
        <f aca="true">IF(C189="","",IF(N(J189)=0,"Sem compra",IF(TODAY()-L189&lt;=90,"Ativo","Sumido")))</f>
        <v/>
      </c>
      <c r="N189" s="25" t="str">
        <f aca="false">IF(OR(C189="",N(K189)=0),"",IF(K189&gt;=PERCENTILE($K$12:$K$311,0.8),"★★★ Ouro",IF(K189&gt;=MEDIAN($K$12:$K$311),"★★ Prata","★ Bronze")))</f>
        <v/>
      </c>
    </row>
    <row r="190" customFormat="false" ht="15" hidden="false" customHeight="false" outlineLevel="0" collapsed="false">
      <c r="B190" s="19" t="str">
        <f aca="false">IF(C190="","",ROW()-11)</f>
        <v/>
      </c>
      <c r="C190" s="20"/>
      <c r="D190" s="20"/>
      <c r="E190" s="20"/>
      <c r="F190" s="20"/>
      <c r="G190" s="21"/>
      <c r="H190" s="20"/>
      <c r="I190" s="22" t="str">
        <f aca="false">IF(OR(C190="",N(J190)=0),"",_xlfn.MINIFS(Compras!$B$6:$B$1005,Compras!$C$6:$C$1005,C190))</f>
        <v/>
      </c>
      <c r="J190" s="23" t="str">
        <f aca="false">IF(C190="","",COUNTIF(Compras!$C$6:$C$1005,C190))</f>
        <v/>
      </c>
      <c r="K190" s="24" t="str">
        <f aca="false">IF(C190="","",SUMIFS(Compras!$F$6:$F$1005,Compras!$C$6:$C$1005,C190))</f>
        <v/>
      </c>
      <c r="L190" s="22" t="str">
        <f aca="false">IF(OR(C190="",N(J190)=0),"",_xlfn.MAXIFS(Compras!$B$6:$B$1005,Compras!$C$6:$C$1005,C190))</f>
        <v/>
      </c>
      <c r="M190" s="25" t="str">
        <f aca="true">IF(C190="","",IF(N(J190)=0,"Sem compra",IF(TODAY()-L190&lt;=90,"Ativo","Sumido")))</f>
        <v/>
      </c>
      <c r="N190" s="25" t="str">
        <f aca="false">IF(OR(C190="",N(K190)=0),"",IF(K190&gt;=PERCENTILE($K$12:$K$311,0.8),"★★★ Ouro",IF(K190&gt;=MEDIAN($K$12:$K$311),"★★ Prata","★ Bronze")))</f>
        <v/>
      </c>
    </row>
    <row r="191" customFormat="false" ht="15" hidden="false" customHeight="false" outlineLevel="0" collapsed="false">
      <c r="B191" s="27" t="str">
        <f aca="false">IF(C191="","",ROW()-11)</f>
        <v/>
      </c>
      <c r="C191" s="28"/>
      <c r="D191" s="28"/>
      <c r="E191" s="28"/>
      <c r="F191" s="28"/>
      <c r="G191" s="29"/>
      <c r="H191" s="28"/>
      <c r="I191" s="22" t="str">
        <f aca="false">IF(OR(C191="",N(J191)=0),"",_xlfn.MINIFS(Compras!$B$6:$B$1005,Compras!$C$6:$C$1005,C191))</f>
        <v/>
      </c>
      <c r="J191" s="23" t="str">
        <f aca="false">IF(C191="","",COUNTIF(Compras!$C$6:$C$1005,C191))</f>
        <v/>
      </c>
      <c r="K191" s="24" t="str">
        <f aca="false">IF(C191="","",SUMIFS(Compras!$F$6:$F$1005,Compras!$C$6:$C$1005,C191))</f>
        <v/>
      </c>
      <c r="L191" s="22" t="str">
        <f aca="false">IF(OR(C191="",N(J191)=0),"",_xlfn.MAXIFS(Compras!$B$6:$B$1005,Compras!$C$6:$C$1005,C191))</f>
        <v/>
      </c>
      <c r="M191" s="25" t="str">
        <f aca="true">IF(C191="","",IF(N(J191)=0,"Sem compra",IF(TODAY()-L191&lt;=90,"Ativo","Sumido")))</f>
        <v/>
      </c>
      <c r="N191" s="25" t="str">
        <f aca="false">IF(OR(C191="",N(K191)=0),"",IF(K191&gt;=PERCENTILE($K$12:$K$311,0.8),"★★★ Ouro",IF(K191&gt;=MEDIAN($K$12:$K$311),"★★ Prata","★ Bronze")))</f>
        <v/>
      </c>
    </row>
    <row r="192" customFormat="false" ht="15" hidden="false" customHeight="false" outlineLevel="0" collapsed="false">
      <c r="B192" s="19" t="str">
        <f aca="false">IF(C192="","",ROW()-11)</f>
        <v/>
      </c>
      <c r="C192" s="20"/>
      <c r="D192" s="20"/>
      <c r="E192" s="20"/>
      <c r="F192" s="20"/>
      <c r="G192" s="21"/>
      <c r="H192" s="20"/>
      <c r="I192" s="22" t="str">
        <f aca="false">IF(OR(C192="",N(J192)=0),"",_xlfn.MINIFS(Compras!$B$6:$B$1005,Compras!$C$6:$C$1005,C192))</f>
        <v/>
      </c>
      <c r="J192" s="23" t="str">
        <f aca="false">IF(C192="","",COUNTIF(Compras!$C$6:$C$1005,C192))</f>
        <v/>
      </c>
      <c r="K192" s="24" t="str">
        <f aca="false">IF(C192="","",SUMIFS(Compras!$F$6:$F$1005,Compras!$C$6:$C$1005,C192))</f>
        <v/>
      </c>
      <c r="L192" s="22" t="str">
        <f aca="false">IF(OR(C192="",N(J192)=0),"",_xlfn.MAXIFS(Compras!$B$6:$B$1005,Compras!$C$6:$C$1005,C192))</f>
        <v/>
      </c>
      <c r="M192" s="25" t="str">
        <f aca="true">IF(C192="","",IF(N(J192)=0,"Sem compra",IF(TODAY()-L192&lt;=90,"Ativo","Sumido")))</f>
        <v/>
      </c>
      <c r="N192" s="25" t="str">
        <f aca="false">IF(OR(C192="",N(K192)=0),"",IF(K192&gt;=PERCENTILE($K$12:$K$311,0.8),"★★★ Ouro",IF(K192&gt;=MEDIAN($K$12:$K$311),"★★ Prata","★ Bronze")))</f>
        <v/>
      </c>
    </row>
    <row r="193" customFormat="false" ht="15" hidden="false" customHeight="false" outlineLevel="0" collapsed="false">
      <c r="B193" s="27" t="str">
        <f aca="false">IF(C193="","",ROW()-11)</f>
        <v/>
      </c>
      <c r="C193" s="28"/>
      <c r="D193" s="28"/>
      <c r="E193" s="28"/>
      <c r="F193" s="28"/>
      <c r="G193" s="29"/>
      <c r="H193" s="28"/>
      <c r="I193" s="22" t="str">
        <f aca="false">IF(OR(C193="",N(J193)=0),"",_xlfn.MINIFS(Compras!$B$6:$B$1005,Compras!$C$6:$C$1005,C193))</f>
        <v/>
      </c>
      <c r="J193" s="23" t="str">
        <f aca="false">IF(C193="","",COUNTIF(Compras!$C$6:$C$1005,C193))</f>
        <v/>
      </c>
      <c r="K193" s="24" t="str">
        <f aca="false">IF(C193="","",SUMIFS(Compras!$F$6:$F$1005,Compras!$C$6:$C$1005,C193))</f>
        <v/>
      </c>
      <c r="L193" s="22" t="str">
        <f aca="false">IF(OR(C193="",N(J193)=0),"",_xlfn.MAXIFS(Compras!$B$6:$B$1005,Compras!$C$6:$C$1005,C193))</f>
        <v/>
      </c>
      <c r="M193" s="25" t="str">
        <f aca="true">IF(C193="","",IF(N(J193)=0,"Sem compra",IF(TODAY()-L193&lt;=90,"Ativo","Sumido")))</f>
        <v/>
      </c>
      <c r="N193" s="25" t="str">
        <f aca="false">IF(OR(C193="",N(K193)=0),"",IF(K193&gt;=PERCENTILE($K$12:$K$311,0.8),"★★★ Ouro",IF(K193&gt;=MEDIAN($K$12:$K$311),"★★ Prata","★ Bronze")))</f>
        <v/>
      </c>
    </row>
    <row r="194" customFormat="false" ht="15" hidden="false" customHeight="false" outlineLevel="0" collapsed="false">
      <c r="B194" s="19" t="str">
        <f aca="false">IF(C194="","",ROW()-11)</f>
        <v/>
      </c>
      <c r="C194" s="20"/>
      <c r="D194" s="20"/>
      <c r="E194" s="20"/>
      <c r="F194" s="20"/>
      <c r="G194" s="21"/>
      <c r="H194" s="20"/>
      <c r="I194" s="22" t="str">
        <f aca="false">IF(OR(C194="",N(J194)=0),"",_xlfn.MINIFS(Compras!$B$6:$B$1005,Compras!$C$6:$C$1005,C194))</f>
        <v/>
      </c>
      <c r="J194" s="23" t="str">
        <f aca="false">IF(C194="","",COUNTIF(Compras!$C$6:$C$1005,C194))</f>
        <v/>
      </c>
      <c r="K194" s="24" t="str">
        <f aca="false">IF(C194="","",SUMIFS(Compras!$F$6:$F$1005,Compras!$C$6:$C$1005,C194))</f>
        <v/>
      </c>
      <c r="L194" s="22" t="str">
        <f aca="false">IF(OR(C194="",N(J194)=0),"",_xlfn.MAXIFS(Compras!$B$6:$B$1005,Compras!$C$6:$C$1005,C194))</f>
        <v/>
      </c>
      <c r="M194" s="25" t="str">
        <f aca="true">IF(C194="","",IF(N(J194)=0,"Sem compra",IF(TODAY()-L194&lt;=90,"Ativo","Sumido")))</f>
        <v/>
      </c>
      <c r="N194" s="25" t="str">
        <f aca="false">IF(OR(C194="",N(K194)=0),"",IF(K194&gt;=PERCENTILE($K$12:$K$311,0.8),"★★★ Ouro",IF(K194&gt;=MEDIAN($K$12:$K$311),"★★ Prata","★ Bronze")))</f>
        <v/>
      </c>
    </row>
    <row r="195" customFormat="false" ht="15" hidden="false" customHeight="false" outlineLevel="0" collapsed="false">
      <c r="B195" s="27" t="str">
        <f aca="false">IF(C195="","",ROW()-11)</f>
        <v/>
      </c>
      <c r="C195" s="28"/>
      <c r="D195" s="28"/>
      <c r="E195" s="28"/>
      <c r="F195" s="28"/>
      <c r="G195" s="29"/>
      <c r="H195" s="28"/>
      <c r="I195" s="22" t="str">
        <f aca="false">IF(OR(C195="",N(J195)=0),"",_xlfn.MINIFS(Compras!$B$6:$B$1005,Compras!$C$6:$C$1005,C195))</f>
        <v/>
      </c>
      <c r="J195" s="23" t="str">
        <f aca="false">IF(C195="","",COUNTIF(Compras!$C$6:$C$1005,C195))</f>
        <v/>
      </c>
      <c r="K195" s="24" t="str">
        <f aca="false">IF(C195="","",SUMIFS(Compras!$F$6:$F$1005,Compras!$C$6:$C$1005,C195))</f>
        <v/>
      </c>
      <c r="L195" s="22" t="str">
        <f aca="false">IF(OR(C195="",N(J195)=0),"",_xlfn.MAXIFS(Compras!$B$6:$B$1005,Compras!$C$6:$C$1005,C195))</f>
        <v/>
      </c>
      <c r="M195" s="25" t="str">
        <f aca="true">IF(C195="","",IF(N(J195)=0,"Sem compra",IF(TODAY()-L195&lt;=90,"Ativo","Sumido")))</f>
        <v/>
      </c>
      <c r="N195" s="25" t="str">
        <f aca="false">IF(OR(C195="",N(K195)=0),"",IF(K195&gt;=PERCENTILE($K$12:$K$311,0.8),"★★★ Ouro",IF(K195&gt;=MEDIAN($K$12:$K$311),"★★ Prata","★ Bronze")))</f>
        <v/>
      </c>
    </row>
    <row r="196" customFormat="false" ht="15" hidden="false" customHeight="false" outlineLevel="0" collapsed="false">
      <c r="B196" s="19" t="str">
        <f aca="false">IF(C196="","",ROW()-11)</f>
        <v/>
      </c>
      <c r="C196" s="20"/>
      <c r="D196" s="20"/>
      <c r="E196" s="20"/>
      <c r="F196" s="20"/>
      <c r="G196" s="21"/>
      <c r="H196" s="20"/>
      <c r="I196" s="22" t="str">
        <f aca="false">IF(OR(C196="",N(J196)=0),"",_xlfn.MINIFS(Compras!$B$6:$B$1005,Compras!$C$6:$C$1005,C196))</f>
        <v/>
      </c>
      <c r="J196" s="23" t="str">
        <f aca="false">IF(C196="","",COUNTIF(Compras!$C$6:$C$1005,C196))</f>
        <v/>
      </c>
      <c r="K196" s="24" t="str">
        <f aca="false">IF(C196="","",SUMIFS(Compras!$F$6:$F$1005,Compras!$C$6:$C$1005,C196))</f>
        <v/>
      </c>
      <c r="L196" s="22" t="str">
        <f aca="false">IF(OR(C196="",N(J196)=0),"",_xlfn.MAXIFS(Compras!$B$6:$B$1005,Compras!$C$6:$C$1005,C196))</f>
        <v/>
      </c>
      <c r="M196" s="25" t="str">
        <f aca="true">IF(C196="","",IF(N(J196)=0,"Sem compra",IF(TODAY()-L196&lt;=90,"Ativo","Sumido")))</f>
        <v/>
      </c>
      <c r="N196" s="25" t="str">
        <f aca="false">IF(OR(C196="",N(K196)=0),"",IF(K196&gt;=PERCENTILE($K$12:$K$311,0.8),"★★★ Ouro",IF(K196&gt;=MEDIAN($K$12:$K$311),"★★ Prata","★ Bronze")))</f>
        <v/>
      </c>
    </row>
    <row r="197" customFormat="false" ht="15" hidden="false" customHeight="false" outlineLevel="0" collapsed="false">
      <c r="B197" s="27" t="str">
        <f aca="false">IF(C197="","",ROW()-11)</f>
        <v/>
      </c>
      <c r="C197" s="28"/>
      <c r="D197" s="28"/>
      <c r="E197" s="28"/>
      <c r="F197" s="28"/>
      <c r="G197" s="29"/>
      <c r="H197" s="28"/>
      <c r="I197" s="22" t="str">
        <f aca="false">IF(OR(C197="",N(J197)=0),"",_xlfn.MINIFS(Compras!$B$6:$B$1005,Compras!$C$6:$C$1005,C197))</f>
        <v/>
      </c>
      <c r="J197" s="23" t="str">
        <f aca="false">IF(C197="","",COUNTIF(Compras!$C$6:$C$1005,C197))</f>
        <v/>
      </c>
      <c r="K197" s="24" t="str">
        <f aca="false">IF(C197="","",SUMIFS(Compras!$F$6:$F$1005,Compras!$C$6:$C$1005,C197))</f>
        <v/>
      </c>
      <c r="L197" s="22" t="str">
        <f aca="false">IF(OR(C197="",N(J197)=0),"",_xlfn.MAXIFS(Compras!$B$6:$B$1005,Compras!$C$6:$C$1005,C197))</f>
        <v/>
      </c>
      <c r="M197" s="25" t="str">
        <f aca="true">IF(C197="","",IF(N(J197)=0,"Sem compra",IF(TODAY()-L197&lt;=90,"Ativo","Sumido")))</f>
        <v/>
      </c>
      <c r="N197" s="25" t="str">
        <f aca="false">IF(OR(C197="",N(K197)=0),"",IF(K197&gt;=PERCENTILE($K$12:$K$311,0.8),"★★★ Ouro",IF(K197&gt;=MEDIAN($K$12:$K$311),"★★ Prata","★ Bronze")))</f>
        <v/>
      </c>
    </row>
    <row r="198" customFormat="false" ht="15" hidden="false" customHeight="false" outlineLevel="0" collapsed="false">
      <c r="B198" s="19" t="str">
        <f aca="false">IF(C198="","",ROW()-11)</f>
        <v/>
      </c>
      <c r="C198" s="20"/>
      <c r="D198" s="20"/>
      <c r="E198" s="20"/>
      <c r="F198" s="20"/>
      <c r="G198" s="21"/>
      <c r="H198" s="20"/>
      <c r="I198" s="22" t="str">
        <f aca="false">IF(OR(C198="",N(J198)=0),"",_xlfn.MINIFS(Compras!$B$6:$B$1005,Compras!$C$6:$C$1005,C198))</f>
        <v/>
      </c>
      <c r="J198" s="23" t="str">
        <f aca="false">IF(C198="","",COUNTIF(Compras!$C$6:$C$1005,C198))</f>
        <v/>
      </c>
      <c r="K198" s="24" t="str">
        <f aca="false">IF(C198="","",SUMIFS(Compras!$F$6:$F$1005,Compras!$C$6:$C$1005,C198))</f>
        <v/>
      </c>
      <c r="L198" s="22" t="str">
        <f aca="false">IF(OR(C198="",N(J198)=0),"",_xlfn.MAXIFS(Compras!$B$6:$B$1005,Compras!$C$6:$C$1005,C198))</f>
        <v/>
      </c>
      <c r="M198" s="25" t="str">
        <f aca="true">IF(C198="","",IF(N(J198)=0,"Sem compra",IF(TODAY()-L198&lt;=90,"Ativo","Sumido")))</f>
        <v/>
      </c>
      <c r="N198" s="25" t="str">
        <f aca="false">IF(OR(C198="",N(K198)=0),"",IF(K198&gt;=PERCENTILE($K$12:$K$311,0.8),"★★★ Ouro",IF(K198&gt;=MEDIAN($K$12:$K$311),"★★ Prata","★ Bronze")))</f>
        <v/>
      </c>
    </row>
    <row r="199" customFormat="false" ht="15" hidden="false" customHeight="false" outlineLevel="0" collapsed="false">
      <c r="B199" s="27" t="str">
        <f aca="false">IF(C199="","",ROW()-11)</f>
        <v/>
      </c>
      <c r="C199" s="28"/>
      <c r="D199" s="28"/>
      <c r="E199" s="28"/>
      <c r="F199" s="28"/>
      <c r="G199" s="29"/>
      <c r="H199" s="28"/>
      <c r="I199" s="22" t="str">
        <f aca="false">IF(OR(C199="",N(J199)=0),"",_xlfn.MINIFS(Compras!$B$6:$B$1005,Compras!$C$6:$C$1005,C199))</f>
        <v/>
      </c>
      <c r="J199" s="23" t="str">
        <f aca="false">IF(C199="","",COUNTIF(Compras!$C$6:$C$1005,C199))</f>
        <v/>
      </c>
      <c r="K199" s="24" t="str">
        <f aca="false">IF(C199="","",SUMIFS(Compras!$F$6:$F$1005,Compras!$C$6:$C$1005,C199))</f>
        <v/>
      </c>
      <c r="L199" s="22" t="str">
        <f aca="false">IF(OR(C199="",N(J199)=0),"",_xlfn.MAXIFS(Compras!$B$6:$B$1005,Compras!$C$6:$C$1005,C199))</f>
        <v/>
      </c>
      <c r="M199" s="25" t="str">
        <f aca="true">IF(C199="","",IF(N(J199)=0,"Sem compra",IF(TODAY()-L199&lt;=90,"Ativo","Sumido")))</f>
        <v/>
      </c>
      <c r="N199" s="25" t="str">
        <f aca="false">IF(OR(C199="",N(K199)=0),"",IF(K199&gt;=PERCENTILE($K$12:$K$311,0.8),"★★★ Ouro",IF(K199&gt;=MEDIAN($K$12:$K$311),"★★ Prata","★ Bronze")))</f>
        <v/>
      </c>
    </row>
    <row r="200" customFormat="false" ht="15" hidden="false" customHeight="false" outlineLevel="0" collapsed="false">
      <c r="B200" s="19" t="str">
        <f aca="false">IF(C200="","",ROW()-11)</f>
        <v/>
      </c>
      <c r="C200" s="20"/>
      <c r="D200" s="20"/>
      <c r="E200" s="20"/>
      <c r="F200" s="20"/>
      <c r="G200" s="21"/>
      <c r="H200" s="20"/>
      <c r="I200" s="22" t="str">
        <f aca="false">IF(OR(C200="",N(J200)=0),"",_xlfn.MINIFS(Compras!$B$6:$B$1005,Compras!$C$6:$C$1005,C200))</f>
        <v/>
      </c>
      <c r="J200" s="23" t="str">
        <f aca="false">IF(C200="","",COUNTIF(Compras!$C$6:$C$1005,C200))</f>
        <v/>
      </c>
      <c r="K200" s="24" t="str">
        <f aca="false">IF(C200="","",SUMIFS(Compras!$F$6:$F$1005,Compras!$C$6:$C$1005,C200))</f>
        <v/>
      </c>
      <c r="L200" s="22" t="str">
        <f aca="false">IF(OR(C200="",N(J200)=0),"",_xlfn.MAXIFS(Compras!$B$6:$B$1005,Compras!$C$6:$C$1005,C200))</f>
        <v/>
      </c>
      <c r="M200" s="25" t="str">
        <f aca="true">IF(C200="","",IF(N(J200)=0,"Sem compra",IF(TODAY()-L200&lt;=90,"Ativo","Sumido")))</f>
        <v/>
      </c>
      <c r="N200" s="25" t="str">
        <f aca="false">IF(OR(C200="",N(K200)=0),"",IF(K200&gt;=PERCENTILE($K$12:$K$311,0.8),"★★★ Ouro",IF(K200&gt;=MEDIAN($K$12:$K$311),"★★ Prata","★ Bronze")))</f>
        <v/>
      </c>
    </row>
    <row r="201" customFormat="false" ht="15" hidden="false" customHeight="false" outlineLevel="0" collapsed="false">
      <c r="B201" s="27" t="str">
        <f aca="false">IF(C201="","",ROW()-11)</f>
        <v/>
      </c>
      <c r="C201" s="28"/>
      <c r="D201" s="28"/>
      <c r="E201" s="28"/>
      <c r="F201" s="28"/>
      <c r="G201" s="29"/>
      <c r="H201" s="28"/>
      <c r="I201" s="22" t="str">
        <f aca="false">IF(OR(C201="",N(J201)=0),"",_xlfn.MINIFS(Compras!$B$6:$B$1005,Compras!$C$6:$C$1005,C201))</f>
        <v/>
      </c>
      <c r="J201" s="23" t="str">
        <f aca="false">IF(C201="","",COUNTIF(Compras!$C$6:$C$1005,C201))</f>
        <v/>
      </c>
      <c r="K201" s="24" t="str">
        <f aca="false">IF(C201="","",SUMIFS(Compras!$F$6:$F$1005,Compras!$C$6:$C$1005,C201))</f>
        <v/>
      </c>
      <c r="L201" s="22" t="str">
        <f aca="false">IF(OR(C201="",N(J201)=0),"",_xlfn.MAXIFS(Compras!$B$6:$B$1005,Compras!$C$6:$C$1005,C201))</f>
        <v/>
      </c>
      <c r="M201" s="25" t="str">
        <f aca="true">IF(C201="","",IF(N(J201)=0,"Sem compra",IF(TODAY()-L201&lt;=90,"Ativo","Sumido")))</f>
        <v/>
      </c>
      <c r="N201" s="25" t="str">
        <f aca="false">IF(OR(C201="",N(K201)=0),"",IF(K201&gt;=PERCENTILE($K$12:$K$311,0.8),"★★★ Ouro",IF(K201&gt;=MEDIAN($K$12:$K$311),"★★ Prata","★ Bronze")))</f>
        <v/>
      </c>
    </row>
    <row r="202" customFormat="false" ht="15" hidden="false" customHeight="false" outlineLevel="0" collapsed="false">
      <c r="B202" s="19" t="str">
        <f aca="false">IF(C202="","",ROW()-11)</f>
        <v/>
      </c>
      <c r="C202" s="20"/>
      <c r="D202" s="20"/>
      <c r="E202" s="20"/>
      <c r="F202" s="20"/>
      <c r="G202" s="21"/>
      <c r="H202" s="20"/>
      <c r="I202" s="22" t="str">
        <f aca="false">IF(OR(C202="",N(J202)=0),"",_xlfn.MINIFS(Compras!$B$6:$B$1005,Compras!$C$6:$C$1005,C202))</f>
        <v/>
      </c>
      <c r="J202" s="23" t="str">
        <f aca="false">IF(C202="","",COUNTIF(Compras!$C$6:$C$1005,C202))</f>
        <v/>
      </c>
      <c r="K202" s="24" t="str">
        <f aca="false">IF(C202="","",SUMIFS(Compras!$F$6:$F$1005,Compras!$C$6:$C$1005,C202))</f>
        <v/>
      </c>
      <c r="L202" s="22" t="str">
        <f aca="false">IF(OR(C202="",N(J202)=0),"",_xlfn.MAXIFS(Compras!$B$6:$B$1005,Compras!$C$6:$C$1005,C202))</f>
        <v/>
      </c>
      <c r="M202" s="25" t="str">
        <f aca="true">IF(C202="","",IF(N(J202)=0,"Sem compra",IF(TODAY()-L202&lt;=90,"Ativo","Sumido")))</f>
        <v/>
      </c>
      <c r="N202" s="25" t="str">
        <f aca="false">IF(OR(C202="",N(K202)=0),"",IF(K202&gt;=PERCENTILE($K$12:$K$311,0.8),"★★★ Ouro",IF(K202&gt;=MEDIAN($K$12:$K$311),"★★ Prata","★ Bronze")))</f>
        <v/>
      </c>
    </row>
    <row r="203" customFormat="false" ht="15" hidden="false" customHeight="false" outlineLevel="0" collapsed="false">
      <c r="B203" s="27" t="str">
        <f aca="false">IF(C203="","",ROW()-11)</f>
        <v/>
      </c>
      <c r="C203" s="28"/>
      <c r="D203" s="28"/>
      <c r="E203" s="28"/>
      <c r="F203" s="28"/>
      <c r="G203" s="29"/>
      <c r="H203" s="28"/>
      <c r="I203" s="22" t="str">
        <f aca="false">IF(OR(C203="",N(J203)=0),"",_xlfn.MINIFS(Compras!$B$6:$B$1005,Compras!$C$6:$C$1005,C203))</f>
        <v/>
      </c>
      <c r="J203" s="23" t="str">
        <f aca="false">IF(C203="","",COUNTIF(Compras!$C$6:$C$1005,C203))</f>
        <v/>
      </c>
      <c r="K203" s="24" t="str">
        <f aca="false">IF(C203="","",SUMIFS(Compras!$F$6:$F$1005,Compras!$C$6:$C$1005,C203))</f>
        <v/>
      </c>
      <c r="L203" s="22" t="str">
        <f aca="false">IF(OR(C203="",N(J203)=0),"",_xlfn.MAXIFS(Compras!$B$6:$B$1005,Compras!$C$6:$C$1005,C203))</f>
        <v/>
      </c>
      <c r="M203" s="25" t="str">
        <f aca="true">IF(C203="","",IF(N(J203)=0,"Sem compra",IF(TODAY()-L203&lt;=90,"Ativo","Sumido")))</f>
        <v/>
      </c>
      <c r="N203" s="25" t="str">
        <f aca="false">IF(OR(C203="",N(K203)=0),"",IF(K203&gt;=PERCENTILE($K$12:$K$311,0.8),"★★★ Ouro",IF(K203&gt;=MEDIAN($K$12:$K$311),"★★ Prata","★ Bronze")))</f>
        <v/>
      </c>
    </row>
    <row r="204" customFormat="false" ht="15" hidden="false" customHeight="false" outlineLevel="0" collapsed="false">
      <c r="B204" s="19" t="str">
        <f aca="false">IF(C204="","",ROW()-11)</f>
        <v/>
      </c>
      <c r="C204" s="20"/>
      <c r="D204" s="20"/>
      <c r="E204" s="20"/>
      <c r="F204" s="20"/>
      <c r="G204" s="21"/>
      <c r="H204" s="20"/>
      <c r="I204" s="22" t="str">
        <f aca="false">IF(OR(C204="",N(J204)=0),"",_xlfn.MINIFS(Compras!$B$6:$B$1005,Compras!$C$6:$C$1005,C204))</f>
        <v/>
      </c>
      <c r="J204" s="23" t="str">
        <f aca="false">IF(C204="","",COUNTIF(Compras!$C$6:$C$1005,C204))</f>
        <v/>
      </c>
      <c r="K204" s="24" t="str">
        <f aca="false">IF(C204="","",SUMIFS(Compras!$F$6:$F$1005,Compras!$C$6:$C$1005,C204))</f>
        <v/>
      </c>
      <c r="L204" s="22" t="str">
        <f aca="false">IF(OR(C204="",N(J204)=0),"",_xlfn.MAXIFS(Compras!$B$6:$B$1005,Compras!$C$6:$C$1005,C204))</f>
        <v/>
      </c>
      <c r="M204" s="25" t="str">
        <f aca="true">IF(C204="","",IF(N(J204)=0,"Sem compra",IF(TODAY()-L204&lt;=90,"Ativo","Sumido")))</f>
        <v/>
      </c>
      <c r="N204" s="25" t="str">
        <f aca="false">IF(OR(C204="",N(K204)=0),"",IF(K204&gt;=PERCENTILE($K$12:$K$311,0.8),"★★★ Ouro",IF(K204&gt;=MEDIAN($K$12:$K$311),"★★ Prata","★ Bronze")))</f>
        <v/>
      </c>
    </row>
    <row r="205" customFormat="false" ht="15" hidden="false" customHeight="false" outlineLevel="0" collapsed="false">
      <c r="B205" s="27" t="str">
        <f aca="false">IF(C205="","",ROW()-11)</f>
        <v/>
      </c>
      <c r="C205" s="28"/>
      <c r="D205" s="28"/>
      <c r="E205" s="28"/>
      <c r="F205" s="28"/>
      <c r="G205" s="29"/>
      <c r="H205" s="28"/>
      <c r="I205" s="22" t="str">
        <f aca="false">IF(OR(C205="",N(J205)=0),"",_xlfn.MINIFS(Compras!$B$6:$B$1005,Compras!$C$6:$C$1005,C205))</f>
        <v/>
      </c>
      <c r="J205" s="23" t="str">
        <f aca="false">IF(C205="","",COUNTIF(Compras!$C$6:$C$1005,C205))</f>
        <v/>
      </c>
      <c r="K205" s="24" t="str">
        <f aca="false">IF(C205="","",SUMIFS(Compras!$F$6:$F$1005,Compras!$C$6:$C$1005,C205))</f>
        <v/>
      </c>
      <c r="L205" s="22" t="str">
        <f aca="false">IF(OR(C205="",N(J205)=0),"",_xlfn.MAXIFS(Compras!$B$6:$B$1005,Compras!$C$6:$C$1005,C205))</f>
        <v/>
      </c>
      <c r="M205" s="25" t="str">
        <f aca="true">IF(C205="","",IF(N(J205)=0,"Sem compra",IF(TODAY()-L205&lt;=90,"Ativo","Sumido")))</f>
        <v/>
      </c>
      <c r="N205" s="25" t="str">
        <f aca="false">IF(OR(C205="",N(K205)=0),"",IF(K205&gt;=PERCENTILE($K$12:$K$311,0.8),"★★★ Ouro",IF(K205&gt;=MEDIAN($K$12:$K$311),"★★ Prata","★ Bronze")))</f>
        <v/>
      </c>
    </row>
    <row r="206" customFormat="false" ht="15" hidden="false" customHeight="false" outlineLevel="0" collapsed="false">
      <c r="B206" s="19" t="str">
        <f aca="false">IF(C206="","",ROW()-11)</f>
        <v/>
      </c>
      <c r="C206" s="20"/>
      <c r="D206" s="20"/>
      <c r="E206" s="20"/>
      <c r="F206" s="20"/>
      <c r="G206" s="21"/>
      <c r="H206" s="20"/>
      <c r="I206" s="22" t="str">
        <f aca="false">IF(OR(C206="",N(J206)=0),"",_xlfn.MINIFS(Compras!$B$6:$B$1005,Compras!$C$6:$C$1005,C206))</f>
        <v/>
      </c>
      <c r="J206" s="23" t="str">
        <f aca="false">IF(C206="","",COUNTIF(Compras!$C$6:$C$1005,C206))</f>
        <v/>
      </c>
      <c r="K206" s="24" t="str">
        <f aca="false">IF(C206="","",SUMIFS(Compras!$F$6:$F$1005,Compras!$C$6:$C$1005,C206))</f>
        <v/>
      </c>
      <c r="L206" s="22" t="str">
        <f aca="false">IF(OR(C206="",N(J206)=0),"",_xlfn.MAXIFS(Compras!$B$6:$B$1005,Compras!$C$6:$C$1005,C206))</f>
        <v/>
      </c>
      <c r="M206" s="25" t="str">
        <f aca="true">IF(C206="","",IF(N(J206)=0,"Sem compra",IF(TODAY()-L206&lt;=90,"Ativo","Sumido")))</f>
        <v/>
      </c>
      <c r="N206" s="25" t="str">
        <f aca="false">IF(OR(C206="",N(K206)=0),"",IF(K206&gt;=PERCENTILE($K$12:$K$311,0.8),"★★★ Ouro",IF(K206&gt;=MEDIAN($K$12:$K$311),"★★ Prata","★ Bronze")))</f>
        <v/>
      </c>
    </row>
    <row r="207" customFormat="false" ht="15" hidden="false" customHeight="false" outlineLevel="0" collapsed="false">
      <c r="B207" s="27" t="str">
        <f aca="false">IF(C207="","",ROW()-11)</f>
        <v/>
      </c>
      <c r="C207" s="28"/>
      <c r="D207" s="28"/>
      <c r="E207" s="28"/>
      <c r="F207" s="28"/>
      <c r="G207" s="29"/>
      <c r="H207" s="28"/>
      <c r="I207" s="22" t="str">
        <f aca="false">IF(OR(C207="",N(J207)=0),"",_xlfn.MINIFS(Compras!$B$6:$B$1005,Compras!$C$6:$C$1005,C207))</f>
        <v/>
      </c>
      <c r="J207" s="23" t="str">
        <f aca="false">IF(C207="","",COUNTIF(Compras!$C$6:$C$1005,C207))</f>
        <v/>
      </c>
      <c r="K207" s="24" t="str">
        <f aca="false">IF(C207="","",SUMIFS(Compras!$F$6:$F$1005,Compras!$C$6:$C$1005,C207))</f>
        <v/>
      </c>
      <c r="L207" s="22" t="str">
        <f aca="false">IF(OR(C207="",N(J207)=0),"",_xlfn.MAXIFS(Compras!$B$6:$B$1005,Compras!$C$6:$C$1005,C207))</f>
        <v/>
      </c>
      <c r="M207" s="25" t="str">
        <f aca="true">IF(C207="","",IF(N(J207)=0,"Sem compra",IF(TODAY()-L207&lt;=90,"Ativo","Sumido")))</f>
        <v/>
      </c>
      <c r="N207" s="25" t="str">
        <f aca="false">IF(OR(C207="",N(K207)=0),"",IF(K207&gt;=PERCENTILE($K$12:$K$311,0.8),"★★★ Ouro",IF(K207&gt;=MEDIAN($K$12:$K$311),"★★ Prata","★ Bronze")))</f>
        <v/>
      </c>
    </row>
    <row r="208" customFormat="false" ht="15" hidden="false" customHeight="false" outlineLevel="0" collapsed="false">
      <c r="B208" s="19" t="str">
        <f aca="false">IF(C208="","",ROW()-11)</f>
        <v/>
      </c>
      <c r="C208" s="20"/>
      <c r="D208" s="20"/>
      <c r="E208" s="20"/>
      <c r="F208" s="20"/>
      <c r="G208" s="21"/>
      <c r="H208" s="20"/>
      <c r="I208" s="22" t="str">
        <f aca="false">IF(OR(C208="",N(J208)=0),"",_xlfn.MINIFS(Compras!$B$6:$B$1005,Compras!$C$6:$C$1005,C208))</f>
        <v/>
      </c>
      <c r="J208" s="23" t="str">
        <f aca="false">IF(C208="","",COUNTIF(Compras!$C$6:$C$1005,C208))</f>
        <v/>
      </c>
      <c r="K208" s="24" t="str">
        <f aca="false">IF(C208="","",SUMIFS(Compras!$F$6:$F$1005,Compras!$C$6:$C$1005,C208))</f>
        <v/>
      </c>
      <c r="L208" s="22" t="str">
        <f aca="false">IF(OR(C208="",N(J208)=0),"",_xlfn.MAXIFS(Compras!$B$6:$B$1005,Compras!$C$6:$C$1005,C208))</f>
        <v/>
      </c>
      <c r="M208" s="25" t="str">
        <f aca="true">IF(C208="","",IF(N(J208)=0,"Sem compra",IF(TODAY()-L208&lt;=90,"Ativo","Sumido")))</f>
        <v/>
      </c>
      <c r="N208" s="25" t="str">
        <f aca="false">IF(OR(C208="",N(K208)=0),"",IF(K208&gt;=PERCENTILE($K$12:$K$311,0.8),"★★★ Ouro",IF(K208&gt;=MEDIAN($K$12:$K$311),"★★ Prata","★ Bronze")))</f>
        <v/>
      </c>
    </row>
    <row r="209" customFormat="false" ht="15" hidden="false" customHeight="false" outlineLevel="0" collapsed="false">
      <c r="B209" s="27" t="str">
        <f aca="false">IF(C209="","",ROW()-11)</f>
        <v/>
      </c>
      <c r="C209" s="28"/>
      <c r="D209" s="28"/>
      <c r="E209" s="28"/>
      <c r="F209" s="28"/>
      <c r="G209" s="29"/>
      <c r="H209" s="28"/>
      <c r="I209" s="22" t="str">
        <f aca="false">IF(OR(C209="",N(J209)=0),"",_xlfn.MINIFS(Compras!$B$6:$B$1005,Compras!$C$6:$C$1005,C209))</f>
        <v/>
      </c>
      <c r="J209" s="23" t="str">
        <f aca="false">IF(C209="","",COUNTIF(Compras!$C$6:$C$1005,C209))</f>
        <v/>
      </c>
      <c r="K209" s="24" t="str">
        <f aca="false">IF(C209="","",SUMIFS(Compras!$F$6:$F$1005,Compras!$C$6:$C$1005,C209))</f>
        <v/>
      </c>
      <c r="L209" s="22" t="str">
        <f aca="false">IF(OR(C209="",N(J209)=0),"",_xlfn.MAXIFS(Compras!$B$6:$B$1005,Compras!$C$6:$C$1005,C209))</f>
        <v/>
      </c>
      <c r="M209" s="25" t="str">
        <f aca="true">IF(C209="","",IF(N(J209)=0,"Sem compra",IF(TODAY()-L209&lt;=90,"Ativo","Sumido")))</f>
        <v/>
      </c>
      <c r="N209" s="25" t="str">
        <f aca="false">IF(OR(C209="",N(K209)=0),"",IF(K209&gt;=PERCENTILE($K$12:$K$311,0.8),"★★★ Ouro",IF(K209&gt;=MEDIAN($K$12:$K$311),"★★ Prata","★ Bronze")))</f>
        <v/>
      </c>
    </row>
    <row r="210" customFormat="false" ht="15" hidden="false" customHeight="false" outlineLevel="0" collapsed="false">
      <c r="B210" s="19" t="str">
        <f aca="false">IF(C210="","",ROW()-11)</f>
        <v/>
      </c>
      <c r="C210" s="20"/>
      <c r="D210" s="20"/>
      <c r="E210" s="20"/>
      <c r="F210" s="20"/>
      <c r="G210" s="21"/>
      <c r="H210" s="20"/>
      <c r="I210" s="22" t="str">
        <f aca="false">IF(OR(C210="",N(J210)=0),"",_xlfn.MINIFS(Compras!$B$6:$B$1005,Compras!$C$6:$C$1005,C210))</f>
        <v/>
      </c>
      <c r="J210" s="23" t="str">
        <f aca="false">IF(C210="","",COUNTIF(Compras!$C$6:$C$1005,C210))</f>
        <v/>
      </c>
      <c r="K210" s="24" t="str">
        <f aca="false">IF(C210="","",SUMIFS(Compras!$F$6:$F$1005,Compras!$C$6:$C$1005,C210))</f>
        <v/>
      </c>
      <c r="L210" s="22" t="str">
        <f aca="false">IF(OR(C210="",N(J210)=0),"",_xlfn.MAXIFS(Compras!$B$6:$B$1005,Compras!$C$6:$C$1005,C210))</f>
        <v/>
      </c>
      <c r="M210" s="25" t="str">
        <f aca="true">IF(C210="","",IF(N(J210)=0,"Sem compra",IF(TODAY()-L210&lt;=90,"Ativo","Sumido")))</f>
        <v/>
      </c>
      <c r="N210" s="25" t="str">
        <f aca="false">IF(OR(C210="",N(K210)=0),"",IF(K210&gt;=PERCENTILE($K$12:$K$311,0.8),"★★★ Ouro",IF(K210&gt;=MEDIAN($K$12:$K$311),"★★ Prata","★ Bronze")))</f>
        <v/>
      </c>
    </row>
    <row r="211" customFormat="false" ht="15" hidden="false" customHeight="false" outlineLevel="0" collapsed="false">
      <c r="B211" s="27" t="str">
        <f aca="false">IF(C211="","",ROW()-11)</f>
        <v/>
      </c>
      <c r="C211" s="28"/>
      <c r="D211" s="28"/>
      <c r="E211" s="28"/>
      <c r="F211" s="28"/>
      <c r="G211" s="29"/>
      <c r="H211" s="28"/>
      <c r="I211" s="22" t="str">
        <f aca="false">IF(OR(C211="",N(J211)=0),"",_xlfn.MINIFS(Compras!$B$6:$B$1005,Compras!$C$6:$C$1005,C211))</f>
        <v/>
      </c>
      <c r="J211" s="23" t="str">
        <f aca="false">IF(C211="","",COUNTIF(Compras!$C$6:$C$1005,C211))</f>
        <v/>
      </c>
      <c r="K211" s="24" t="str">
        <f aca="false">IF(C211="","",SUMIFS(Compras!$F$6:$F$1005,Compras!$C$6:$C$1005,C211))</f>
        <v/>
      </c>
      <c r="L211" s="22" t="str">
        <f aca="false">IF(OR(C211="",N(J211)=0),"",_xlfn.MAXIFS(Compras!$B$6:$B$1005,Compras!$C$6:$C$1005,C211))</f>
        <v/>
      </c>
      <c r="M211" s="25" t="str">
        <f aca="true">IF(C211="","",IF(N(J211)=0,"Sem compra",IF(TODAY()-L211&lt;=90,"Ativo","Sumido")))</f>
        <v/>
      </c>
      <c r="N211" s="25" t="str">
        <f aca="false">IF(OR(C211="",N(K211)=0),"",IF(K211&gt;=PERCENTILE($K$12:$K$311,0.8),"★★★ Ouro",IF(K211&gt;=MEDIAN($K$12:$K$311),"★★ Prata","★ Bronze")))</f>
        <v/>
      </c>
    </row>
    <row r="212" customFormat="false" ht="15" hidden="false" customHeight="false" outlineLevel="0" collapsed="false">
      <c r="B212" s="19" t="str">
        <f aca="false">IF(C212="","",ROW()-11)</f>
        <v/>
      </c>
      <c r="C212" s="20"/>
      <c r="D212" s="20"/>
      <c r="E212" s="20"/>
      <c r="F212" s="20"/>
      <c r="G212" s="21"/>
      <c r="H212" s="20"/>
      <c r="I212" s="22" t="str">
        <f aca="false">IF(OR(C212="",N(J212)=0),"",_xlfn.MINIFS(Compras!$B$6:$B$1005,Compras!$C$6:$C$1005,C212))</f>
        <v/>
      </c>
      <c r="J212" s="23" t="str">
        <f aca="false">IF(C212="","",COUNTIF(Compras!$C$6:$C$1005,C212))</f>
        <v/>
      </c>
      <c r="K212" s="24" t="str">
        <f aca="false">IF(C212="","",SUMIFS(Compras!$F$6:$F$1005,Compras!$C$6:$C$1005,C212))</f>
        <v/>
      </c>
      <c r="L212" s="22" t="str">
        <f aca="false">IF(OR(C212="",N(J212)=0),"",_xlfn.MAXIFS(Compras!$B$6:$B$1005,Compras!$C$6:$C$1005,C212))</f>
        <v/>
      </c>
      <c r="M212" s="25" t="str">
        <f aca="true">IF(C212="","",IF(N(J212)=0,"Sem compra",IF(TODAY()-L212&lt;=90,"Ativo","Sumido")))</f>
        <v/>
      </c>
      <c r="N212" s="25" t="str">
        <f aca="false">IF(OR(C212="",N(K212)=0),"",IF(K212&gt;=PERCENTILE($K$12:$K$311,0.8),"★★★ Ouro",IF(K212&gt;=MEDIAN($K$12:$K$311),"★★ Prata","★ Bronze")))</f>
        <v/>
      </c>
    </row>
    <row r="213" customFormat="false" ht="15" hidden="false" customHeight="false" outlineLevel="0" collapsed="false">
      <c r="B213" s="27" t="str">
        <f aca="false">IF(C213="","",ROW()-11)</f>
        <v/>
      </c>
      <c r="C213" s="28"/>
      <c r="D213" s="28"/>
      <c r="E213" s="28"/>
      <c r="F213" s="28"/>
      <c r="G213" s="29"/>
      <c r="H213" s="28"/>
      <c r="I213" s="22" t="str">
        <f aca="false">IF(OR(C213="",N(J213)=0),"",_xlfn.MINIFS(Compras!$B$6:$B$1005,Compras!$C$6:$C$1005,C213))</f>
        <v/>
      </c>
      <c r="J213" s="23" t="str">
        <f aca="false">IF(C213="","",COUNTIF(Compras!$C$6:$C$1005,C213))</f>
        <v/>
      </c>
      <c r="K213" s="24" t="str">
        <f aca="false">IF(C213="","",SUMIFS(Compras!$F$6:$F$1005,Compras!$C$6:$C$1005,C213))</f>
        <v/>
      </c>
      <c r="L213" s="22" t="str">
        <f aca="false">IF(OR(C213="",N(J213)=0),"",_xlfn.MAXIFS(Compras!$B$6:$B$1005,Compras!$C$6:$C$1005,C213))</f>
        <v/>
      </c>
      <c r="M213" s="25" t="str">
        <f aca="true">IF(C213="","",IF(N(J213)=0,"Sem compra",IF(TODAY()-L213&lt;=90,"Ativo","Sumido")))</f>
        <v/>
      </c>
      <c r="N213" s="25" t="str">
        <f aca="false">IF(OR(C213="",N(K213)=0),"",IF(K213&gt;=PERCENTILE($K$12:$K$311,0.8),"★★★ Ouro",IF(K213&gt;=MEDIAN($K$12:$K$311),"★★ Prata","★ Bronze")))</f>
        <v/>
      </c>
    </row>
    <row r="214" customFormat="false" ht="15" hidden="false" customHeight="false" outlineLevel="0" collapsed="false">
      <c r="B214" s="19" t="str">
        <f aca="false">IF(C214="","",ROW()-11)</f>
        <v/>
      </c>
      <c r="C214" s="20"/>
      <c r="D214" s="20"/>
      <c r="E214" s="20"/>
      <c r="F214" s="20"/>
      <c r="G214" s="21"/>
      <c r="H214" s="20"/>
      <c r="I214" s="22" t="str">
        <f aca="false">IF(OR(C214="",N(J214)=0),"",_xlfn.MINIFS(Compras!$B$6:$B$1005,Compras!$C$6:$C$1005,C214))</f>
        <v/>
      </c>
      <c r="J214" s="23" t="str">
        <f aca="false">IF(C214="","",COUNTIF(Compras!$C$6:$C$1005,C214))</f>
        <v/>
      </c>
      <c r="K214" s="24" t="str">
        <f aca="false">IF(C214="","",SUMIFS(Compras!$F$6:$F$1005,Compras!$C$6:$C$1005,C214))</f>
        <v/>
      </c>
      <c r="L214" s="22" t="str">
        <f aca="false">IF(OR(C214="",N(J214)=0),"",_xlfn.MAXIFS(Compras!$B$6:$B$1005,Compras!$C$6:$C$1005,C214))</f>
        <v/>
      </c>
      <c r="M214" s="25" t="str">
        <f aca="true">IF(C214="","",IF(N(J214)=0,"Sem compra",IF(TODAY()-L214&lt;=90,"Ativo","Sumido")))</f>
        <v/>
      </c>
      <c r="N214" s="25" t="str">
        <f aca="false">IF(OR(C214="",N(K214)=0),"",IF(K214&gt;=PERCENTILE($K$12:$K$311,0.8),"★★★ Ouro",IF(K214&gt;=MEDIAN($K$12:$K$311),"★★ Prata","★ Bronze")))</f>
        <v/>
      </c>
    </row>
    <row r="215" customFormat="false" ht="15" hidden="false" customHeight="false" outlineLevel="0" collapsed="false">
      <c r="B215" s="27" t="str">
        <f aca="false">IF(C215="","",ROW()-11)</f>
        <v/>
      </c>
      <c r="C215" s="28"/>
      <c r="D215" s="28"/>
      <c r="E215" s="28"/>
      <c r="F215" s="28"/>
      <c r="G215" s="29"/>
      <c r="H215" s="28"/>
      <c r="I215" s="22" t="str">
        <f aca="false">IF(OR(C215="",N(J215)=0),"",_xlfn.MINIFS(Compras!$B$6:$B$1005,Compras!$C$6:$C$1005,C215))</f>
        <v/>
      </c>
      <c r="J215" s="23" t="str">
        <f aca="false">IF(C215="","",COUNTIF(Compras!$C$6:$C$1005,C215))</f>
        <v/>
      </c>
      <c r="K215" s="24" t="str">
        <f aca="false">IF(C215="","",SUMIFS(Compras!$F$6:$F$1005,Compras!$C$6:$C$1005,C215))</f>
        <v/>
      </c>
      <c r="L215" s="22" t="str">
        <f aca="false">IF(OR(C215="",N(J215)=0),"",_xlfn.MAXIFS(Compras!$B$6:$B$1005,Compras!$C$6:$C$1005,C215))</f>
        <v/>
      </c>
      <c r="M215" s="25" t="str">
        <f aca="true">IF(C215="","",IF(N(J215)=0,"Sem compra",IF(TODAY()-L215&lt;=90,"Ativo","Sumido")))</f>
        <v/>
      </c>
      <c r="N215" s="25" t="str">
        <f aca="false">IF(OR(C215="",N(K215)=0),"",IF(K215&gt;=PERCENTILE($K$12:$K$311,0.8),"★★★ Ouro",IF(K215&gt;=MEDIAN($K$12:$K$311),"★★ Prata","★ Bronze")))</f>
        <v/>
      </c>
    </row>
    <row r="216" customFormat="false" ht="15" hidden="false" customHeight="false" outlineLevel="0" collapsed="false">
      <c r="B216" s="19" t="str">
        <f aca="false">IF(C216="","",ROW()-11)</f>
        <v/>
      </c>
      <c r="C216" s="20"/>
      <c r="D216" s="20"/>
      <c r="E216" s="20"/>
      <c r="F216" s="20"/>
      <c r="G216" s="21"/>
      <c r="H216" s="20"/>
      <c r="I216" s="22" t="str">
        <f aca="false">IF(OR(C216="",N(J216)=0),"",_xlfn.MINIFS(Compras!$B$6:$B$1005,Compras!$C$6:$C$1005,C216))</f>
        <v/>
      </c>
      <c r="J216" s="23" t="str">
        <f aca="false">IF(C216="","",COUNTIF(Compras!$C$6:$C$1005,C216))</f>
        <v/>
      </c>
      <c r="K216" s="24" t="str">
        <f aca="false">IF(C216="","",SUMIFS(Compras!$F$6:$F$1005,Compras!$C$6:$C$1005,C216))</f>
        <v/>
      </c>
      <c r="L216" s="22" t="str">
        <f aca="false">IF(OR(C216="",N(J216)=0),"",_xlfn.MAXIFS(Compras!$B$6:$B$1005,Compras!$C$6:$C$1005,C216))</f>
        <v/>
      </c>
      <c r="M216" s="25" t="str">
        <f aca="true">IF(C216="","",IF(N(J216)=0,"Sem compra",IF(TODAY()-L216&lt;=90,"Ativo","Sumido")))</f>
        <v/>
      </c>
      <c r="N216" s="25" t="str">
        <f aca="false">IF(OR(C216="",N(K216)=0),"",IF(K216&gt;=PERCENTILE($K$12:$K$311,0.8),"★★★ Ouro",IF(K216&gt;=MEDIAN($K$12:$K$311),"★★ Prata","★ Bronze")))</f>
        <v/>
      </c>
    </row>
    <row r="217" customFormat="false" ht="15" hidden="false" customHeight="false" outlineLevel="0" collapsed="false">
      <c r="B217" s="27" t="str">
        <f aca="false">IF(C217="","",ROW()-11)</f>
        <v/>
      </c>
      <c r="C217" s="28"/>
      <c r="D217" s="28"/>
      <c r="E217" s="28"/>
      <c r="F217" s="28"/>
      <c r="G217" s="29"/>
      <c r="H217" s="28"/>
      <c r="I217" s="22" t="str">
        <f aca="false">IF(OR(C217="",N(J217)=0),"",_xlfn.MINIFS(Compras!$B$6:$B$1005,Compras!$C$6:$C$1005,C217))</f>
        <v/>
      </c>
      <c r="J217" s="23" t="str">
        <f aca="false">IF(C217="","",COUNTIF(Compras!$C$6:$C$1005,C217))</f>
        <v/>
      </c>
      <c r="K217" s="24" t="str">
        <f aca="false">IF(C217="","",SUMIFS(Compras!$F$6:$F$1005,Compras!$C$6:$C$1005,C217))</f>
        <v/>
      </c>
      <c r="L217" s="22" t="str">
        <f aca="false">IF(OR(C217="",N(J217)=0),"",_xlfn.MAXIFS(Compras!$B$6:$B$1005,Compras!$C$6:$C$1005,C217))</f>
        <v/>
      </c>
      <c r="M217" s="25" t="str">
        <f aca="true">IF(C217="","",IF(N(J217)=0,"Sem compra",IF(TODAY()-L217&lt;=90,"Ativo","Sumido")))</f>
        <v/>
      </c>
      <c r="N217" s="25" t="str">
        <f aca="false">IF(OR(C217="",N(K217)=0),"",IF(K217&gt;=PERCENTILE($K$12:$K$311,0.8),"★★★ Ouro",IF(K217&gt;=MEDIAN($K$12:$K$311),"★★ Prata","★ Bronze")))</f>
        <v/>
      </c>
    </row>
    <row r="218" customFormat="false" ht="15" hidden="false" customHeight="false" outlineLevel="0" collapsed="false">
      <c r="B218" s="19" t="str">
        <f aca="false">IF(C218="","",ROW()-11)</f>
        <v/>
      </c>
      <c r="C218" s="20"/>
      <c r="D218" s="20"/>
      <c r="E218" s="20"/>
      <c r="F218" s="20"/>
      <c r="G218" s="21"/>
      <c r="H218" s="20"/>
      <c r="I218" s="22" t="str">
        <f aca="false">IF(OR(C218="",N(J218)=0),"",_xlfn.MINIFS(Compras!$B$6:$B$1005,Compras!$C$6:$C$1005,C218))</f>
        <v/>
      </c>
      <c r="J218" s="23" t="str">
        <f aca="false">IF(C218="","",COUNTIF(Compras!$C$6:$C$1005,C218))</f>
        <v/>
      </c>
      <c r="K218" s="24" t="str">
        <f aca="false">IF(C218="","",SUMIFS(Compras!$F$6:$F$1005,Compras!$C$6:$C$1005,C218))</f>
        <v/>
      </c>
      <c r="L218" s="22" t="str">
        <f aca="false">IF(OR(C218="",N(J218)=0),"",_xlfn.MAXIFS(Compras!$B$6:$B$1005,Compras!$C$6:$C$1005,C218))</f>
        <v/>
      </c>
      <c r="M218" s="25" t="str">
        <f aca="true">IF(C218="","",IF(N(J218)=0,"Sem compra",IF(TODAY()-L218&lt;=90,"Ativo","Sumido")))</f>
        <v/>
      </c>
      <c r="N218" s="25" t="str">
        <f aca="false">IF(OR(C218="",N(K218)=0),"",IF(K218&gt;=PERCENTILE($K$12:$K$311,0.8),"★★★ Ouro",IF(K218&gt;=MEDIAN($K$12:$K$311),"★★ Prata","★ Bronze")))</f>
        <v/>
      </c>
    </row>
    <row r="219" customFormat="false" ht="15" hidden="false" customHeight="false" outlineLevel="0" collapsed="false">
      <c r="B219" s="27" t="str">
        <f aca="false">IF(C219="","",ROW()-11)</f>
        <v/>
      </c>
      <c r="C219" s="28"/>
      <c r="D219" s="28"/>
      <c r="E219" s="28"/>
      <c r="F219" s="28"/>
      <c r="G219" s="29"/>
      <c r="H219" s="28"/>
      <c r="I219" s="22" t="str">
        <f aca="false">IF(OR(C219="",N(J219)=0),"",_xlfn.MINIFS(Compras!$B$6:$B$1005,Compras!$C$6:$C$1005,C219))</f>
        <v/>
      </c>
      <c r="J219" s="23" t="str">
        <f aca="false">IF(C219="","",COUNTIF(Compras!$C$6:$C$1005,C219))</f>
        <v/>
      </c>
      <c r="K219" s="24" t="str">
        <f aca="false">IF(C219="","",SUMIFS(Compras!$F$6:$F$1005,Compras!$C$6:$C$1005,C219))</f>
        <v/>
      </c>
      <c r="L219" s="22" t="str">
        <f aca="false">IF(OR(C219="",N(J219)=0),"",_xlfn.MAXIFS(Compras!$B$6:$B$1005,Compras!$C$6:$C$1005,C219))</f>
        <v/>
      </c>
      <c r="M219" s="25" t="str">
        <f aca="true">IF(C219="","",IF(N(J219)=0,"Sem compra",IF(TODAY()-L219&lt;=90,"Ativo","Sumido")))</f>
        <v/>
      </c>
      <c r="N219" s="25" t="str">
        <f aca="false">IF(OR(C219="",N(K219)=0),"",IF(K219&gt;=PERCENTILE($K$12:$K$311,0.8),"★★★ Ouro",IF(K219&gt;=MEDIAN($K$12:$K$311),"★★ Prata","★ Bronze")))</f>
        <v/>
      </c>
    </row>
    <row r="220" customFormat="false" ht="15" hidden="false" customHeight="false" outlineLevel="0" collapsed="false">
      <c r="B220" s="19" t="str">
        <f aca="false">IF(C220="","",ROW()-11)</f>
        <v/>
      </c>
      <c r="C220" s="20"/>
      <c r="D220" s="20"/>
      <c r="E220" s="20"/>
      <c r="F220" s="20"/>
      <c r="G220" s="21"/>
      <c r="H220" s="20"/>
      <c r="I220" s="22" t="str">
        <f aca="false">IF(OR(C220="",N(J220)=0),"",_xlfn.MINIFS(Compras!$B$6:$B$1005,Compras!$C$6:$C$1005,C220))</f>
        <v/>
      </c>
      <c r="J220" s="23" t="str">
        <f aca="false">IF(C220="","",COUNTIF(Compras!$C$6:$C$1005,C220))</f>
        <v/>
      </c>
      <c r="K220" s="24" t="str">
        <f aca="false">IF(C220="","",SUMIFS(Compras!$F$6:$F$1005,Compras!$C$6:$C$1005,C220))</f>
        <v/>
      </c>
      <c r="L220" s="22" t="str">
        <f aca="false">IF(OR(C220="",N(J220)=0),"",_xlfn.MAXIFS(Compras!$B$6:$B$1005,Compras!$C$6:$C$1005,C220))</f>
        <v/>
      </c>
      <c r="M220" s="25" t="str">
        <f aca="true">IF(C220="","",IF(N(J220)=0,"Sem compra",IF(TODAY()-L220&lt;=90,"Ativo","Sumido")))</f>
        <v/>
      </c>
      <c r="N220" s="25" t="str">
        <f aca="false">IF(OR(C220="",N(K220)=0),"",IF(K220&gt;=PERCENTILE($K$12:$K$311,0.8),"★★★ Ouro",IF(K220&gt;=MEDIAN($K$12:$K$311),"★★ Prata","★ Bronze")))</f>
        <v/>
      </c>
    </row>
    <row r="221" customFormat="false" ht="15" hidden="false" customHeight="false" outlineLevel="0" collapsed="false">
      <c r="B221" s="27" t="str">
        <f aca="false">IF(C221="","",ROW()-11)</f>
        <v/>
      </c>
      <c r="C221" s="28"/>
      <c r="D221" s="28"/>
      <c r="E221" s="28"/>
      <c r="F221" s="28"/>
      <c r="G221" s="29"/>
      <c r="H221" s="28"/>
      <c r="I221" s="22" t="str">
        <f aca="false">IF(OR(C221="",N(J221)=0),"",_xlfn.MINIFS(Compras!$B$6:$B$1005,Compras!$C$6:$C$1005,C221))</f>
        <v/>
      </c>
      <c r="J221" s="23" t="str">
        <f aca="false">IF(C221="","",COUNTIF(Compras!$C$6:$C$1005,C221))</f>
        <v/>
      </c>
      <c r="K221" s="24" t="str">
        <f aca="false">IF(C221="","",SUMIFS(Compras!$F$6:$F$1005,Compras!$C$6:$C$1005,C221))</f>
        <v/>
      </c>
      <c r="L221" s="22" t="str">
        <f aca="false">IF(OR(C221="",N(J221)=0),"",_xlfn.MAXIFS(Compras!$B$6:$B$1005,Compras!$C$6:$C$1005,C221))</f>
        <v/>
      </c>
      <c r="M221" s="25" t="str">
        <f aca="true">IF(C221="","",IF(N(J221)=0,"Sem compra",IF(TODAY()-L221&lt;=90,"Ativo","Sumido")))</f>
        <v/>
      </c>
      <c r="N221" s="25" t="str">
        <f aca="false">IF(OR(C221="",N(K221)=0),"",IF(K221&gt;=PERCENTILE($K$12:$K$311,0.8),"★★★ Ouro",IF(K221&gt;=MEDIAN($K$12:$K$311),"★★ Prata","★ Bronze")))</f>
        <v/>
      </c>
    </row>
    <row r="222" customFormat="false" ht="15" hidden="false" customHeight="false" outlineLevel="0" collapsed="false">
      <c r="B222" s="19" t="str">
        <f aca="false">IF(C222="","",ROW()-11)</f>
        <v/>
      </c>
      <c r="C222" s="20"/>
      <c r="D222" s="20"/>
      <c r="E222" s="20"/>
      <c r="F222" s="20"/>
      <c r="G222" s="21"/>
      <c r="H222" s="20"/>
      <c r="I222" s="22" t="str">
        <f aca="false">IF(OR(C222="",N(J222)=0),"",_xlfn.MINIFS(Compras!$B$6:$B$1005,Compras!$C$6:$C$1005,C222))</f>
        <v/>
      </c>
      <c r="J222" s="23" t="str">
        <f aca="false">IF(C222="","",COUNTIF(Compras!$C$6:$C$1005,C222))</f>
        <v/>
      </c>
      <c r="K222" s="24" t="str">
        <f aca="false">IF(C222="","",SUMIFS(Compras!$F$6:$F$1005,Compras!$C$6:$C$1005,C222))</f>
        <v/>
      </c>
      <c r="L222" s="22" t="str">
        <f aca="false">IF(OR(C222="",N(J222)=0),"",_xlfn.MAXIFS(Compras!$B$6:$B$1005,Compras!$C$6:$C$1005,C222))</f>
        <v/>
      </c>
      <c r="M222" s="25" t="str">
        <f aca="true">IF(C222="","",IF(N(J222)=0,"Sem compra",IF(TODAY()-L222&lt;=90,"Ativo","Sumido")))</f>
        <v/>
      </c>
      <c r="N222" s="25" t="str">
        <f aca="false">IF(OR(C222="",N(K222)=0),"",IF(K222&gt;=PERCENTILE($K$12:$K$311,0.8),"★★★ Ouro",IF(K222&gt;=MEDIAN($K$12:$K$311),"★★ Prata","★ Bronze")))</f>
        <v/>
      </c>
    </row>
    <row r="223" customFormat="false" ht="15" hidden="false" customHeight="false" outlineLevel="0" collapsed="false">
      <c r="B223" s="27" t="str">
        <f aca="false">IF(C223="","",ROW()-11)</f>
        <v/>
      </c>
      <c r="C223" s="28"/>
      <c r="D223" s="28"/>
      <c r="E223" s="28"/>
      <c r="F223" s="28"/>
      <c r="G223" s="29"/>
      <c r="H223" s="28"/>
      <c r="I223" s="22" t="str">
        <f aca="false">IF(OR(C223="",N(J223)=0),"",_xlfn.MINIFS(Compras!$B$6:$B$1005,Compras!$C$6:$C$1005,C223))</f>
        <v/>
      </c>
      <c r="J223" s="23" t="str">
        <f aca="false">IF(C223="","",COUNTIF(Compras!$C$6:$C$1005,C223))</f>
        <v/>
      </c>
      <c r="K223" s="24" t="str">
        <f aca="false">IF(C223="","",SUMIFS(Compras!$F$6:$F$1005,Compras!$C$6:$C$1005,C223))</f>
        <v/>
      </c>
      <c r="L223" s="22" t="str">
        <f aca="false">IF(OR(C223="",N(J223)=0),"",_xlfn.MAXIFS(Compras!$B$6:$B$1005,Compras!$C$6:$C$1005,C223))</f>
        <v/>
      </c>
      <c r="M223" s="25" t="str">
        <f aca="true">IF(C223="","",IF(N(J223)=0,"Sem compra",IF(TODAY()-L223&lt;=90,"Ativo","Sumido")))</f>
        <v/>
      </c>
      <c r="N223" s="25" t="str">
        <f aca="false">IF(OR(C223="",N(K223)=0),"",IF(K223&gt;=PERCENTILE($K$12:$K$311,0.8),"★★★ Ouro",IF(K223&gt;=MEDIAN($K$12:$K$311),"★★ Prata","★ Bronze")))</f>
        <v/>
      </c>
    </row>
    <row r="224" customFormat="false" ht="15" hidden="false" customHeight="false" outlineLevel="0" collapsed="false">
      <c r="B224" s="19" t="str">
        <f aca="false">IF(C224="","",ROW()-11)</f>
        <v/>
      </c>
      <c r="C224" s="20"/>
      <c r="D224" s="20"/>
      <c r="E224" s="20"/>
      <c r="F224" s="20"/>
      <c r="G224" s="21"/>
      <c r="H224" s="20"/>
      <c r="I224" s="22" t="str">
        <f aca="false">IF(OR(C224="",N(J224)=0),"",_xlfn.MINIFS(Compras!$B$6:$B$1005,Compras!$C$6:$C$1005,C224))</f>
        <v/>
      </c>
      <c r="J224" s="23" t="str">
        <f aca="false">IF(C224="","",COUNTIF(Compras!$C$6:$C$1005,C224))</f>
        <v/>
      </c>
      <c r="K224" s="24" t="str">
        <f aca="false">IF(C224="","",SUMIFS(Compras!$F$6:$F$1005,Compras!$C$6:$C$1005,C224))</f>
        <v/>
      </c>
      <c r="L224" s="22" t="str">
        <f aca="false">IF(OR(C224="",N(J224)=0),"",_xlfn.MAXIFS(Compras!$B$6:$B$1005,Compras!$C$6:$C$1005,C224))</f>
        <v/>
      </c>
      <c r="M224" s="25" t="str">
        <f aca="true">IF(C224="","",IF(N(J224)=0,"Sem compra",IF(TODAY()-L224&lt;=90,"Ativo","Sumido")))</f>
        <v/>
      </c>
      <c r="N224" s="25" t="str">
        <f aca="false">IF(OR(C224="",N(K224)=0),"",IF(K224&gt;=PERCENTILE($K$12:$K$311,0.8),"★★★ Ouro",IF(K224&gt;=MEDIAN($K$12:$K$311),"★★ Prata","★ Bronze")))</f>
        <v/>
      </c>
    </row>
    <row r="225" customFormat="false" ht="15" hidden="false" customHeight="false" outlineLevel="0" collapsed="false">
      <c r="B225" s="27" t="str">
        <f aca="false">IF(C225="","",ROW()-11)</f>
        <v/>
      </c>
      <c r="C225" s="28"/>
      <c r="D225" s="28"/>
      <c r="E225" s="28"/>
      <c r="F225" s="28"/>
      <c r="G225" s="29"/>
      <c r="H225" s="28"/>
      <c r="I225" s="22" t="str">
        <f aca="false">IF(OR(C225="",N(J225)=0),"",_xlfn.MINIFS(Compras!$B$6:$B$1005,Compras!$C$6:$C$1005,C225))</f>
        <v/>
      </c>
      <c r="J225" s="23" t="str">
        <f aca="false">IF(C225="","",COUNTIF(Compras!$C$6:$C$1005,C225))</f>
        <v/>
      </c>
      <c r="K225" s="24" t="str">
        <f aca="false">IF(C225="","",SUMIFS(Compras!$F$6:$F$1005,Compras!$C$6:$C$1005,C225))</f>
        <v/>
      </c>
      <c r="L225" s="22" t="str">
        <f aca="false">IF(OR(C225="",N(J225)=0),"",_xlfn.MAXIFS(Compras!$B$6:$B$1005,Compras!$C$6:$C$1005,C225))</f>
        <v/>
      </c>
      <c r="M225" s="25" t="str">
        <f aca="true">IF(C225="","",IF(N(J225)=0,"Sem compra",IF(TODAY()-L225&lt;=90,"Ativo","Sumido")))</f>
        <v/>
      </c>
      <c r="N225" s="25" t="str">
        <f aca="false">IF(OR(C225="",N(K225)=0),"",IF(K225&gt;=PERCENTILE($K$12:$K$311,0.8),"★★★ Ouro",IF(K225&gt;=MEDIAN($K$12:$K$311),"★★ Prata","★ Bronze")))</f>
        <v/>
      </c>
    </row>
    <row r="226" customFormat="false" ht="15" hidden="false" customHeight="false" outlineLevel="0" collapsed="false">
      <c r="B226" s="19" t="str">
        <f aca="false">IF(C226="","",ROW()-11)</f>
        <v/>
      </c>
      <c r="C226" s="20"/>
      <c r="D226" s="20"/>
      <c r="E226" s="20"/>
      <c r="F226" s="20"/>
      <c r="G226" s="21"/>
      <c r="H226" s="20"/>
      <c r="I226" s="22" t="str">
        <f aca="false">IF(OR(C226="",N(J226)=0),"",_xlfn.MINIFS(Compras!$B$6:$B$1005,Compras!$C$6:$C$1005,C226))</f>
        <v/>
      </c>
      <c r="J226" s="23" t="str">
        <f aca="false">IF(C226="","",COUNTIF(Compras!$C$6:$C$1005,C226))</f>
        <v/>
      </c>
      <c r="K226" s="24" t="str">
        <f aca="false">IF(C226="","",SUMIFS(Compras!$F$6:$F$1005,Compras!$C$6:$C$1005,C226))</f>
        <v/>
      </c>
      <c r="L226" s="22" t="str">
        <f aca="false">IF(OR(C226="",N(J226)=0),"",_xlfn.MAXIFS(Compras!$B$6:$B$1005,Compras!$C$6:$C$1005,C226))</f>
        <v/>
      </c>
      <c r="M226" s="25" t="str">
        <f aca="true">IF(C226="","",IF(N(J226)=0,"Sem compra",IF(TODAY()-L226&lt;=90,"Ativo","Sumido")))</f>
        <v/>
      </c>
      <c r="N226" s="25" t="str">
        <f aca="false">IF(OR(C226="",N(K226)=0),"",IF(K226&gt;=PERCENTILE($K$12:$K$311,0.8),"★★★ Ouro",IF(K226&gt;=MEDIAN($K$12:$K$311),"★★ Prata","★ Bronze")))</f>
        <v/>
      </c>
    </row>
    <row r="227" customFormat="false" ht="15" hidden="false" customHeight="false" outlineLevel="0" collapsed="false">
      <c r="B227" s="27" t="str">
        <f aca="false">IF(C227="","",ROW()-11)</f>
        <v/>
      </c>
      <c r="C227" s="28"/>
      <c r="D227" s="28"/>
      <c r="E227" s="28"/>
      <c r="F227" s="28"/>
      <c r="G227" s="29"/>
      <c r="H227" s="28"/>
      <c r="I227" s="22" t="str">
        <f aca="false">IF(OR(C227="",N(J227)=0),"",_xlfn.MINIFS(Compras!$B$6:$B$1005,Compras!$C$6:$C$1005,C227))</f>
        <v/>
      </c>
      <c r="J227" s="23" t="str">
        <f aca="false">IF(C227="","",COUNTIF(Compras!$C$6:$C$1005,C227))</f>
        <v/>
      </c>
      <c r="K227" s="24" t="str">
        <f aca="false">IF(C227="","",SUMIFS(Compras!$F$6:$F$1005,Compras!$C$6:$C$1005,C227))</f>
        <v/>
      </c>
      <c r="L227" s="22" t="str">
        <f aca="false">IF(OR(C227="",N(J227)=0),"",_xlfn.MAXIFS(Compras!$B$6:$B$1005,Compras!$C$6:$C$1005,C227))</f>
        <v/>
      </c>
      <c r="M227" s="25" t="str">
        <f aca="true">IF(C227="","",IF(N(J227)=0,"Sem compra",IF(TODAY()-L227&lt;=90,"Ativo","Sumido")))</f>
        <v/>
      </c>
      <c r="N227" s="25" t="str">
        <f aca="false">IF(OR(C227="",N(K227)=0),"",IF(K227&gt;=PERCENTILE($K$12:$K$311,0.8),"★★★ Ouro",IF(K227&gt;=MEDIAN($K$12:$K$311),"★★ Prata","★ Bronze")))</f>
        <v/>
      </c>
    </row>
    <row r="228" customFormat="false" ht="15" hidden="false" customHeight="false" outlineLevel="0" collapsed="false">
      <c r="B228" s="19" t="str">
        <f aca="false">IF(C228="","",ROW()-11)</f>
        <v/>
      </c>
      <c r="C228" s="20"/>
      <c r="D228" s="20"/>
      <c r="E228" s="20"/>
      <c r="F228" s="20"/>
      <c r="G228" s="21"/>
      <c r="H228" s="20"/>
      <c r="I228" s="22" t="str">
        <f aca="false">IF(OR(C228="",N(J228)=0),"",_xlfn.MINIFS(Compras!$B$6:$B$1005,Compras!$C$6:$C$1005,C228))</f>
        <v/>
      </c>
      <c r="J228" s="23" t="str">
        <f aca="false">IF(C228="","",COUNTIF(Compras!$C$6:$C$1005,C228))</f>
        <v/>
      </c>
      <c r="K228" s="24" t="str">
        <f aca="false">IF(C228="","",SUMIFS(Compras!$F$6:$F$1005,Compras!$C$6:$C$1005,C228))</f>
        <v/>
      </c>
      <c r="L228" s="22" t="str">
        <f aca="false">IF(OR(C228="",N(J228)=0),"",_xlfn.MAXIFS(Compras!$B$6:$B$1005,Compras!$C$6:$C$1005,C228))</f>
        <v/>
      </c>
      <c r="M228" s="25" t="str">
        <f aca="true">IF(C228="","",IF(N(J228)=0,"Sem compra",IF(TODAY()-L228&lt;=90,"Ativo","Sumido")))</f>
        <v/>
      </c>
      <c r="N228" s="25" t="str">
        <f aca="false">IF(OR(C228="",N(K228)=0),"",IF(K228&gt;=PERCENTILE($K$12:$K$311,0.8),"★★★ Ouro",IF(K228&gt;=MEDIAN($K$12:$K$311),"★★ Prata","★ Bronze")))</f>
        <v/>
      </c>
    </row>
    <row r="229" customFormat="false" ht="15" hidden="false" customHeight="false" outlineLevel="0" collapsed="false">
      <c r="B229" s="27" t="str">
        <f aca="false">IF(C229="","",ROW()-11)</f>
        <v/>
      </c>
      <c r="C229" s="28"/>
      <c r="D229" s="28"/>
      <c r="E229" s="28"/>
      <c r="F229" s="28"/>
      <c r="G229" s="29"/>
      <c r="H229" s="28"/>
      <c r="I229" s="22" t="str">
        <f aca="false">IF(OR(C229="",N(J229)=0),"",_xlfn.MINIFS(Compras!$B$6:$B$1005,Compras!$C$6:$C$1005,C229))</f>
        <v/>
      </c>
      <c r="J229" s="23" t="str">
        <f aca="false">IF(C229="","",COUNTIF(Compras!$C$6:$C$1005,C229))</f>
        <v/>
      </c>
      <c r="K229" s="24" t="str">
        <f aca="false">IF(C229="","",SUMIFS(Compras!$F$6:$F$1005,Compras!$C$6:$C$1005,C229))</f>
        <v/>
      </c>
      <c r="L229" s="22" t="str">
        <f aca="false">IF(OR(C229="",N(J229)=0),"",_xlfn.MAXIFS(Compras!$B$6:$B$1005,Compras!$C$6:$C$1005,C229))</f>
        <v/>
      </c>
      <c r="M229" s="25" t="str">
        <f aca="true">IF(C229="","",IF(N(J229)=0,"Sem compra",IF(TODAY()-L229&lt;=90,"Ativo","Sumido")))</f>
        <v/>
      </c>
      <c r="N229" s="25" t="str">
        <f aca="false">IF(OR(C229="",N(K229)=0),"",IF(K229&gt;=PERCENTILE($K$12:$K$311,0.8),"★★★ Ouro",IF(K229&gt;=MEDIAN($K$12:$K$311),"★★ Prata","★ Bronze")))</f>
        <v/>
      </c>
    </row>
    <row r="230" customFormat="false" ht="15" hidden="false" customHeight="false" outlineLevel="0" collapsed="false">
      <c r="B230" s="19" t="str">
        <f aca="false">IF(C230="","",ROW()-11)</f>
        <v/>
      </c>
      <c r="C230" s="20"/>
      <c r="D230" s="20"/>
      <c r="E230" s="20"/>
      <c r="F230" s="20"/>
      <c r="G230" s="21"/>
      <c r="H230" s="20"/>
      <c r="I230" s="22" t="str">
        <f aca="false">IF(OR(C230="",N(J230)=0),"",_xlfn.MINIFS(Compras!$B$6:$B$1005,Compras!$C$6:$C$1005,C230))</f>
        <v/>
      </c>
      <c r="J230" s="23" t="str">
        <f aca="false">IF(C230="","",COUNTIF(Compras!$C$6:$C$1005,C230))</f>
        <v/>
      </c>
      <c r="K230" s="24" t="str">
        <f aca="false">IF(C230="","",SUMIFS(Compras!$F$6:$F$1005,Compras!$C$6:$C$1005,C230))</f>
        <v/>
      </c>
      <c r="L230" s="22" t="str">
        <f aca="false">IF(OR(C230="",N(J230)=0),"",_xlfn.MAXIFS(Compras!$B$6:$B$1005,Compras!$C$6:$C$1005,C230))</f>
        <v/>
      </c>
      <c r="M230" s="25" t="str">
        <f aca="true">IF(C230="","",IF(N(J230)=0,"Sem compra",IF(TODAY()-L230&lt;=90,"Ativo","Sumido")))</f>
        <v/>
      </c>
      <c r="N230" s="25" t="str">
        <f aca="false">IF(OR(C230="",N(K230)=0),"",IF(K230&gt;=PERCENTILE($K$12:$K$311,0.8),"★★★ Ouro",IF(K230&gt;=MEDIAN($K$12:$K$311),"★★ Prata","★ Bronze")))</f>
        <v/>
      </c>
    </row>
    <row r="231" customFormat="false" ht="15" hidden="false" customHeight="false" outlineLevel="0" collapsed="false">
      <c r="B231" s="27" t="str">
        <f aca="false">IF(C231="","",ROW()-11)</f>
        <v/>
      </c>
      <c r="C231" s="28"/>
      <c r="D231" s="28"/>
      <c r="E231" s="28"/>
      <c r="F231" s="28"/>
      <c r="G231" s="29"/>
      <c r="H231" s="28"/>
      <c r="I231" s="22" t="str">
        <f aca="false">IF(OR(C231="",N(J231)=0),"",_xlfn.MINIFS(Compras!$B$6:$B$1005,Compras!$C$6:$C$1005,C231))</f>
        <v/>
      </c>
      <c r="J231" s="23" t="str">
        <f aca="false">IF(C231="","",COUNTIF(Compras!$C$6:$C$1005,C231))</f>
        <v/>
      </c>
      <c r="K231" s="24" t="str">
        <f aca="false">IF(C231="","",SUMIFS(Compras!$F$6:$F$1005,Compras!$C$6:$C$1005,C231))</f>
        <v/>
      </c>
      <c r="L231" s="22" t="str">
        <f aca="false">IF(OR(C231="",N(J231)=0),"",_xlfn.MAXIFS(Compras!$B$6:$B$1005,Compras!$C$6:$C$1005,C231))</f>
        <v/>
      </c>
      <c r="M231" s="25" t="str">
        <f aca="true">IF(C231="","",IF(N(J231)=0,"Sem compra",IF(TODAY()-L231&lt;=90,"Ativo","Sumido")))</f>
        <v/>
      </c>
      <c r="N231" s="25" t="str">
        <f aca="false">IF(OR(C231="",N(K231)=0),"",IF(K231&gt;=PERCENTILE($K$12:$K$311,0.8),"★★★ Ouro",IF(K231&gt;=MEDIAN($K$12:$K$311),"★★ Prata","★ Bronze")))</f>
        <v/>
      </c>
    </row>
    <row r="232" customFormat="false" ht="15" hidden="false" customHeight="false" outlineLevel="0" collapsed="false">
      <c r="B232" s="19" t="str">
        <f aca="false">IF(C232="","",ROW()-11)</f>
        <v/>
      </c>
      <c r="C232" s="20"/>
      <c r="D232" s="20"/>
      <c r="E232" s="20"/>
      <c r="F232" s="20"/>
      <c r="G232" s="21"/>
      <c r="H232" s="20"/>
      <c r="I232" s="22" t="str">
        <f aca="false">IF(OR(C232="",N(J232)=0),"",_xlfn.MINIFS(Compras!$B$6:$B$1005,Compras!$C$6:$C$1005,C232))</f>
        <v/>
      </c>
      <c r="J232" s="23" t="str">
        <f aca="false">IF(C232="","",COUNTIF(Compras!$C$6:$C$1005,C232))</f>
        <v/>
      </c>
      <c r="K232" s="24" t="str">
        <f aca="false">IF(C232="","",SUMIFS(Compras!$F$6:$F$1005,Compras!$C$6:$C$1005,C232))</f>
        <v/>
      </c>
      <c r="L232" s="22" t="str">
        <f aca="false">IF(OR(C232="",N(J232)=0),"",_xlfn.MAXIFS(Compras!$B$6:$B$1005,Compras!$C$6:$C$1005,C232))</f>
        <v/>
      </c>
      <c r="M232" s="25" t="str">
        <f aca="true">IF(C232="","",IF(N(J232)=0,"Sem compra",IF(TODAY()-L232&lt;=90,"Ativo","Sumido")))</f>
        <v/>
      </c>
      <c r="N232" s="25" t="str">
        <f aca="false">IF(OR(C232="",N(K232)=0),"",IF(K232&gt;=PERCENTILE($K$12:$K$311,0.8),"★★★ Ouro",IF(K232&gt;=MEDIAN($K$12:$K$311),"★★ Prata","★ Bronze")))</f>
        <v/>
      </c>
    </row>
    <row r="233" customFormat="false" ht="15" hidden="false" customHeight="false" outlineLevel="0" collapsed="false">
      <c r="B233" s="27" t="str">
        <f aca="false">IF(C233="","",ROW()-11)</f>
        <v/>
      </c>
      <c r="C233" s="28"/>
      <c r="D233" s="28"/>
      <c r="E233" s="28"/>
      <c r="F233" s="28"/>
      <c r="G233" s="29"/>
      <c r="H233" s="28"/>
      <c r="I233" s="22" t="str">
        <f aca="false">IF(OR(C233="",N(J233)=0),"",_xlfn.MINIFS(Compras!$B$6:$B$1005,Compras!$C$6:$C$1005,C233))</f>
        <v/>
      </c>
      <c r="J233" s="23" t="str">
        <f aca="false">IF(C233="","",COUNTIF(Compras!$C$6:$C$1005,C233))</f>
        <v/>
      </c>
      <c r="K233" s="24" t="str">
        <f aca="false">IF(C233="","",SUMIFS(Compras!$F$6:$F$1005,Compras!$C$6:$C$1005,C233))</f>
        <v/>
      </c>
      <c r="L233" s="22" t="str">
        <f aca="false">IF(OR(C233="",N(J233)=0),"",_xlfn.MAXIFS(Compras!$B$6:$B$1005,Compras!$C$6:$C$1005,C233))</f>
        <v/>
      </c>
      <c r="M233" s="25" t="str">
        <f aca="true">IF(C233="","",IF(N(J233)=0,"Sem compra",IF(TODAY()-L233&lt;=90,"Ativo","Sumido")))</f>
        <v/>
      </c>
      <c r="N233" s="25" t="str">
        <f aca="false">IF(OR(C233="",N(K233)=0),"",IF(K233&gt;=PERCENTILE($K$12:$K$311,0.8),"★★★ Ouro",IF(K233&gt;=MEDIAN($K$12:$K$311),"★★ Prata","★ Bronze")))</f>
        <v/>
      </c>
    </row>
    <row r="234" customFormat="false" ht="15" hidden="false" customHeight="false" outlineLevel="0" collapsed="false">
      <c r="B234" s="19" t="str">
        <f aca="false">IF(C234="","",ROW()-11)</f>
        <v/>
      </c>
      <c r="C234" s="20"/>
      <c r="D234" s="20"/>
      <c r="E234" s="20"/>
      <c r="F234" s="20"/>
      <c r="G234" s="21"/>
      <c r="H234" s="20"/>
      <c r="I234" s="22" t="str">
        <f aca="false">IF(OR(C234="",N(J234)=0),"",_xlfn.MINIFS(Compras!$B$6:$B$1005,Compras!$C$6:$C$1005,C234))</f>
        <v/>
      </c>
      <c r="J234" s="23" t="str">
        <f aca="false">IF(C234="","",COUNTIF(Compras!$C$6:$C$1005,C234))</f>
        <v/>
      </c>
      <c r="K234" s="24" t="str">
        <f aca="false">IF(C234="","",SUMIFS(Compras!$F$6:$F$1005,Compras!$C$6:$C$1005,C234))</f>
        <v/>
      </c>
      <c r="L234" s="22" t="str">
        <f aca="false">IF(OR(C234="",N(J234)=0),"",_xlfn.MAXIFS(Compras!$B$6:$B$1005,Compras!$C$6:$C$1005,C234))</f>
        <v/>
      </c>
      <c r="M234" s="25" t="str">
        <f aca="true">IF(C234="","",IF(N(J234)=0,"Sem compra",IF(TODAY()-L234&lt;=90,"Ativo","Sumido")))</f>
        <v/>
      </c>
      <c r="N234" s="25" t="str">
        <f aca="false">IF(OR(C234="",N(K234)=0),"",IF(K234&gt;=PERCENTILE($K$12:$K$311,0.8),"★★★ Ouro",IF(K234&gt;=MEDIAN($K$12:$K$311),"★★ Prata","★ Bronze")))</f>
        <v/>
      </c>
    </row>
    <row r="235" customFormat="false" ht="15" hidden="false" customHeight="false" outlineLevel="0" collapsed="false">
      <c r="B235" s="27" t="str">
        <f aca="false">IF(C235="","",ROW()-11)</f>
        <v/>
      </c>
      <c r="C235" s="28"/>
      <c r="D235" s="28"/>
      <c r="E235" s="28"/>
      <c r="F235" s="28"/>
      <c r="G235" s="29"/>
      <c r="H235" s="28"/>
      <c r="I235" s="22" t="str">
        <f aca="false">IF(OR(C235="",N(J235)=0),"",_xlfn.MINIFS(Compras!$B$6:$B$1005,Compras!$C$6:$C$1005,C235))</f>
        <v/>
      </c>
      <c r="J235" s="23" t="str">
        <f aca="false">IF(C235="","",COUNTIF(Compras!$C$6:$C$1005,C235))</f>
        <v/>
      </c>
      <c r="K235" s="24" t="str">
        <f aca="false">IF(C235="","",SUMIFS(Compras!$F$6:$F$1005,Compras!$C$6:$C$1005,C235))</f>
        <v/>
      </c>
      <c r="L235" s="22" t="str">
        <f aca="false">IF(OR(C235="",N(J235)=0),"",_xlfn.MAXIFS(Compras!$B$6:$B$1005,Compras!$C$6:$C$1005,C235))</f>
        <v/>
      </c>
      <c r="M235" s="25" t="str">
        <f aca="true">IF(C235="","",IF(N(J235)=0,"Sem compra",IF(TODAY()-L235&lt;=90,"Ativo","Sumido")))</f>
        <v/>
      </c>
      <c r="N235" s="25" t="str">
        <f aca="false">IF(OR(C235="",N(K235)=0),"",IF(K235&gt;=PERCENTILE($K$12:$K$311,0.8),"★★★ Ouro",IF(K235&gt;=MEDIAN($K$12:$K$311),"★★ Prata","★ Bronze")))</f>
        <v/>
      </c>
    </row>
    <row r="236" customFormat="false" ht="15" hidden="false" customHeight="false" outlineLevel="0" collapsed="false">
      <c r="B236" s="19" t="str">
        <f aca="false">IF(C236="","",ROW()-11)</f>
        <v/>
      </c>
      <c r="C236" s="20"/>
      <c r="D236" s="20"/>
      <c r="E236" s="20"/>
      <c r="F236" s="20"/>
      <c r="G236" s="21"/>
      <c r="H236" s="20"/>
      <c r="I236" s="22" t="str">
        <f aca="false">IF(OR(C236="",N(J236)=0),"",_xlfn.MINIFS(Compras!$B$6:$B$1005,Compras!$C$6:$C$1005,C236))</f>
        <v/>
      </c>
      <c r="J236" s="23" t="str">
        <f aca="false">IF(C236="","",COUNTIF(Compras!$C$6:$C$1005,C236))</f>
        <v/>
      </c>
      <c r="K236" s="24" t="str">
        <f aca="false">IF(C236="","",SUMIFS(Compras!$F$6:$F$1005,Compras!$C$6:$C$1005,C236))</f>
        <v/>
      </c>
      <c r="L236" s="22" t="str">
        <f aca="false">IF(OR(C236="",N(J236)=0),"",_xlfn.MAXIFS(Compras!$B$6:$B$1005,Compras!$C$6:$C$1005,C236))</f>
        <v/>
      </c>
      <c r="M236" s="25" t="str">
        <f aca="true">IF(C236="","",IF(N(J236)=0,"Sem compra",IF(TODAY()-L236&lt;=90,"Ativo","Sumido")))</f>
        <v/>
      </c>
      <c r="N236" s="25" t="str">
        <f aca="false">IF(OR(C236="",N(K236)=0),"",IF(K236&gt;=PERCENTILE($K$12:$K$311,0.8),"★★★ Ouro",IF(K236&gt;=MEDIAN($K$12:$K$311),"★★ Prata","★ Bronze")))</f>
        <v/>
      </c>
    </row>
    <row r="237" customFormat="false" ht="15" hidden="false" customHeight="false" outlineLevel="0" collapsed="false">
      <c r="B237" s="27" t="str">
        <f aca="false">IF(C237="","",ROW()-11)</f>
        <v/>
      </c>
      <c r="C237" s="28"/>
      <c r="D237" s="28"/>
      <c r="E237" s="28"/>
      <c r="F237" s="28"/>
      <c r="G237" s="29"/>
      <c r="H237" s="28"/>
      <c r="I237" s="22" t="str">
        <f aca="false">IF(OR(C237="",N(J237)=0),"",_xlfn.MINIFS(Compras!$B$6:$B$1005,Compras!$C$6:$C$1005,C237))</f>
        <v/>
      </c>
      <c r="J237" s="23" t="str">
        <f aca="false">IF(C237="","",COUNTIF(Compras!$C$6:$C$1005,C237))</f>
        <v/>
      </c>
      <c r="K237" s="24" t="str">
        <f aca="false">IF(C237="","",SUMIFS(Compras!$F$6:$F$1005,Compras!$C$6:$C$1005,C237))</f>
        <v/>
      </c>
      <c r="L237" s="22" t="str">
        <f aca="false">IF(OR(C237="",N(J237)=0),"",_xlfn.MAXIFS(Compras!$B$6:$B$1005,Compras!$C$6:$C$1005,C237))</f>
        <v/>
      </c>
      <c r="M237" s="25" t="str">
        <f aca="true">IF(C237="","",IF(N(J237)=0,"Sem compra",IF(TODAY()-L237&lt;=90,"Ativo","Sumido")))</f>
        <v/>
      </c>
      <c r="N237" s="25" t="str">
        <f aca="false">IF(OR(C237="",N(K237)=0),"",IF(K237&gt;=PERCENTILE($K$12:$K$311,0.8),"★★★ Ouro",IF(K237&gt;=MEDIAN($K$12:$K$311),"★★ Prata","★ Bronze")))</f>
        <v/>
      </c>
    </row>
    <row r="238" customFormat="false" ht="15" hidden="false" customHeight="false" outlineLevel="0" collapsed="false">
      <c r="B238" s="19" t="str">
        <f aca="false">IF(C238="","",ROW()-11)</f>
        <v/>
      </c>
      <c r="C238" s="20"/>
      <c r="D238" s="20"/>
      <c r="E238" s="20"/>
      <c r="F238" s="20"/>
      <c r="G238" s="21"/>
      <c r="H238" s="20"/>
      <c r="I238" s="22" t="str">
        <f aca="false">IF(OR(C238="",N(J238)=0),"",_xlfn.MINIFS(Compras!$B$6:$B$1005,Compras!$C$6:$C$1005,C238))</f>
        <v/>
      </c>
      <c r="J238" s="23" t="str">
        <f aca="false">IF(C238="","",COUNTIF(Compras!$C$6:$C$1005,C238))</f>
        <v/>
      </c>
      <c r="K238" s="24" t="str">
        <f aca="false">IF(C238="","",SUMIFS(Compras!$F$6:$F$1005,Compras!$C$6:$C$1005,C238))</f>
        <v/>
      </c>
      <c r="L238" s="22" t="str">
        <f aca="false">IF(OR(C238="",N(J238)=0),"",_xlfn.MAXIFS(Compras!$B$6:$B$1005,Compras!$C$6:$C$1005,C238))</f>
        <v/>
      </c>
      <c r="M238" s="25" t="str">
        <f aca="true">IF(C238="","",IF(N(J238)=0,"Sem compra",IF(TODAY()-L238&lt;=90,"Ativo","Sumido")))</f>
        <v/>
      </c>
      <c r="N238" s="25" t="str">
        <f aca="false">IF(OR(C238="",N(K238)=0),"",IF(K238&gt;=PERCENTILE($K$12:$K$311,0.8),"★★★ Ouro",IF(K238&gt;=MEDIAN($K$12:$K$311),"★★ Prata","★ Bronze")))</f>
        <v/>
      </c>
    </row>
    <row r="239" customFormat="false" ht="15" hidden="false" customHeight="false" outlineLevel="0" collapsed="false">
      <c r="B239" s="27" t="str">
        <f aca="false">IF(C239="","",ROW()-11)</f>
        <v/>
      </c>
      <c r="C239" s="28"/>
      <c r="D239" s="28"/>
      <c r="E239" s="28"/>
      <c r="F239" s="28"/>
      <c r="G239" s="29"/>
      <c r="H239" s="28"/>
      <c r="I239" s="22" t="str">
        <f aca="false">IF(OR(C239="",N(J239)=0),"",_xlfn.MINIFS(Compras!$B$6:$B$1005,Compras!$C$6:$C$1005,C239))</f>
        <v/>
      </c>
      <c r="J239" s="23" t="str">
        <f aca="false">IF(C239="","",COUNTIF(Compras!$C$6:$C$1005,C239))</f>
        <v/>
      </c>
      <c r="K239" s="24" t="str">
        <f aca="false">IF(C239="","",SUMIFS(Compras!$F$6:$F$1005,Compras!$C$6:$C$1005,C239))</f>
        <v/>
      </c>
      <c r="L239" s="22" t="str">
        <f aca="false">IF(OR(C239="",N(J239)=0),"",_xlfn.MAXIFS(Compras!$B$6:$B$1005,Compras!$C$6:$C$1005,C239))</f>
        <v/>
      </c>
      <c r="M239" s="25" t="str">
        <f aca="true">IF(C239="","",IF(N(J239)=0,"Sem compra",IF(TODAY()-L239&lt;=90,"Ativo","Sumido")))</f>
        <v/>
      </c>
      <c r="N239" s="25" t="str">
        <f aca="false">IF(OR(C239="",N(K239)=0),"",IF(K239&gt;=PERCENTILE($K$12:$K$311,0.8),"★★★ Ouro",IF(K239&gt;=MEDIAN($K$12:$K$311),"★★ Prata","★ Bronze")))</f>
        <v/>
      </c>
    </row>
    <row r="240" customFormat="false" ht="15" hidden="false" customHeight="false" outlineLevel="0" collapsed="false">
      <c r="B240" s="19" t="str">
        <f aca="false">IF(C240="","",ROW()-11)</f>
        <v/>
      </c>
      <c r="C240" s="20"/>
      <c r="D240" s="20"/>
      <c r="E240" s="20"/>
      <c r="F240" s="20"/>
      <c r="G240" s="21"/>
      <c r="H240" s="20"/>
      <c r="I240" s="22" t="str">
        <f aca="false">IF(OR(C240="",N(J240)=0),"",_xlfn.MINIFS(Compras!$B$6:$B$1005,Compras!$C$6:$C$1005,C240))</f>
        <v/>
      </c>
      <c r="J240" s="23" t="str">
        <f aca="false">IF(C240="","",COUNTIF(Compras!$C$6:$C$1005,C240))</f>
        <v/>
      </c>
      <c r="K240" s="24" t="str">
        <f aca="false">IF(C240="","",SUMIFS(Compras!$F$6:$F$1005,Compras!$C$6:$C$1005,C240))</f>
        <v/>
      </c>
      <c r="L240" s="22" t="str">
        <f aca="false">IF(OR(C240="",N(J240)=0),"",_xlfn.MAXIFS(Compras!$B$6:$B$1005,Compras!$C$6:$C$1005,C240))</f>
        <v/>
      </c>
      <c r="M240" s="25" t="str">
        <f aca="true">IF(C240="","",IF(N(J240)=0,"Sem compra",IF(TODAY()-L240&lt;=90,"Ativo","Sumido")))</f>
        <v/>
      </c>
      <c r="N240" s="25" t="str">
        <f aca="false">IF(OR(C240="",N(K240)=0),"",IF(K240&gt;=PERCENTILE($K$12:$K$311,0.8),"★★★ Ouro",IF(K240&gt;=MEDIAN($K$12:$K$311),"★★ Prata","★ Bronze")))</f>
        <v/>
      </c>
    </row>
    <row r="241" customFormat="false" ht="15" hidden="false" customHeight="false" outlineLevel="0" collapsed="false">
      <c r="B241" s="27" t="str">
        <f aca="false">IF(C241="","",ROW()-11)</f>
        <v/>
      </c>
      <c r="C241" s="28"/>
      <c r="D241" s="28"/>
      <c r="E241" s="28"/>
      <c r="F241" s="28"/>
      <c r="G241" s="29"/>
      <c r="H241" s="28"/>
      <c r="I241" s="22" t="str">
        <f aca="false">IF(OR(C241="",N(J241)=0),"",_xlfn.MINIFS(Compras!$B$6:$B$1005,Compras!$C$6:$C$1005,C241))</f>
        <v/>
      </c>
      <c r="J241" s="23" t="str">
        <f aca="false">IF(C241="","",COUNTIF(Compras!$C$6:$C$1005,C241))</f>
        <v/>
      </c>
      <c r="K241" s="24" t="str">
        <f aca="false">IF(C241="","",SUMIFS(Compras!$F$6:$F$1005,Compras!$C$6:$C$1005,C241))</f>
        <v/>
      </c>
      <c r="L241" s="22" t="str">
        <f aca="false">IF(OR(C241="",N(J241)=0),"",_xlfn.MAXIFS(Compras!$B$6:$B$1005,Compras!$C$6:$C$1005,C241))</f>
        <v/>
      </c>
      <c r="M241" s="25" t="str">
        <f aca="true">IF(C241="","",IF(N(J241)=0,"Sem compra",IF(TODAY()-L241&lt;=90,"Ativo","Sumido")))</f>
        <v/>
      </c>
      <c r="N241" s="25" t="str">
        <f aca="false">IF(OR(C241="",N(K241)=0),"",IF(K241&gt;=PERCENTILE($K$12:$K$311,0.8),"★★★ Ouro",IF(K241&gt;=MEDIAN($K$12:$K$311),"★★ Prata","★ Bronze")))</f>
        <v/>
      </c>
    </row>
    <row r="242" customFormat="false" ht="15" hidden="false" customHeight="false" outlineLevel="0" collapsed="false">
      <c r="B242" s="19" t="str">
        <f aca="false">IF(C242="","",ROW()-11)</f>
        <v/>
      </c>
      <c r="C242" s="20"/>
      <c r="D242" s="20"/>
      <c r="E242" s="20"/>
      <c r="F242" s="20"/>
      <c r="G242" s="21"/>
      <c r="H242" s="20"/>
      <c r="I242" s="22" t="str">
        <f aca="false">IF(OR(C242="",N(J242)=0),"",_xlfn.MINIFS(Compras!$B$6:$B$1005,Compras!$C$6:$C$1005,C242))</f>
        <v/>
      </c>
      <c r="J242" s="23" t="str">
        <f aca="false">IF(C242="","",COUNTIF(Compras!$C$6:$C$1005,C242))</f>
        <v/>
      </c>
      <c r="K242" s="24" t="str">
        <f aca="false">IF(C242="","",SUMIFS(Compras!$F$6:$F$1005,Compras!$C$6:$C$1005,C242))</f>
        <v/>
      </c>
      <c r="L242" s="22" t="str">
        <f aca="false">IF(OR(C242="",N(J242)=0),"",_xlfn.MAXIFS(Compras!$B$6:$B$1005,Compras!$C$6:$C$1005,C242))</f>
        <v/>
      </c>
      <c r="M242" s="25" t="str">
        <f aca="true">IF(C242="","",IF(N(J242)=0,"Sem compra",IF(TODAY()-L242&lt;=90,"Ativo","Sumido")))</f>
        <v/>
      </c>
      <c r="N242" s="25" t="str">
        <f aca="false">IF(OR(C242="",N(K242)=0),"",IF(K242&gt;=PERCENTILE($K$12:$K$311,0.8),"★★★ Ouro",IF(K242&gt;=MEDIAN($K$12:$K$311),"★★ Prata","★ Bronze")))</f>
        <v/>
      </c>
    </row>
    <row r="243" customFormat="false" ht="15" hidden="false" customHeight="false" outlineLevel="0" collapsed="false">
      <c r="B243" s="27" t="str">
        <f aca="false">IF(C243="","",ROW()-11)</f>
        <v/>
      </c>
      <c r="C243" s="28"/>
      <c r="D243" s="28"/>
      <c r="E243" s="28"/>
      <c r="F243" s="28"/>
      <c r="G243" s="29"/>
      <c r="H243" s="28"/>
      <c r="I243" s="22" t="str">
        <f aca="false">IF(OR(C243="",N(J243)=0),"",_xlfn.MINIFS(Compras!$B$6:$B$1005,Compras!$C$6:$C$1005,C243))</f>
        <v/>
      </c>
      <c r="J243" s="23" t="str">
        <f aca="false">IF(C243="","",COUNTIF(Compras!$C$6:$C$1005,C243))</f>
        <v/>
      </c>
      <c r="K243" s="24" t="str">
        <f aca="false">IF(C243="","",SUMIFS(Compras!$F$6:$F$1005,Compras!$C$6:$C$1005,C243))</f>
        <v/>
      </c>
      <c r="L243" s="22" t="str">
        <f aca="false">IF(OR(C243="",N(J243)=0),"",_xlfn.MAXIFS(Compras!$B$6:$B$1005,Compras!$C$6:$C$1005,C243))</f>
        <v/>
      </c>
      <c r="M243" s="25" t="str">
        <f aca="true">IF(C243="","",IF(N(J243)=0,"Sem compra",IF(TODAY()-L243&lt;=90,"Ativo","Sumido")))</f>
        <v/>
      </c>
      <c r="N243" s="25" t="str">
        <f aca="false">IF(OR(C243="",N(K243)=0),"",IF(K243&gt;=PERCENTILE($K$12:$K$311,0.8),"★★★ Ouro",IF(K243&gt;=MEDIAN($K$12:$K$311),"★★ Prata","★ Bronze")))</f>
        <v/>
      </c>
    </row>
    <row r="244" customFormat="false" ht="15" hidden="false" customHeight="false" outlineLevel="0" collapsed="false">
      <c r="B244" s="19" t="str">
        <f aca="false">IF(C244="","",ROW()-11)</f>
        <v/>
      </c>
      <c r="C244" s="20"/>
      <c r="D244" s="20"/>
      <c r="E244" s="20"/>
      <c r="F244" s="20"/>
      <c r="G244" s="21"/>
      <c r="H244" s="20"/>
      <c r="I244" s="22" t="str">
        <f aca="false">IF(OR(C244="",N(J244)=0),"",_xlfn.MINIFS(Compras!$B$6:$B$1005,Compras!$C$6:$C$1005,C244))</f>
        <v/>
      </c>
      <c r="J244" s="23" t="str">
        <f aca="false">IF(C244="","",COUNTIF(Compras!$C$6:$C$1005,C244))</f>
        <v/>
      </c>
      <c r="K244" s="24" t="str">
        <f aca="false">IF(C244="","",SUMIFS(Compras!$F$6:$F$1005,Compras!$C$6:$C$1005,C244))</f>
        <v/>
      </c>
      <c r="L244" s="22" t="str">
        <f aca="false">IF(OR(C244="",N(J244)=0),"",_xlfn.MAXIFS(Compras!$B$6:$B$1005,Compras!$C$6:$C$1005,C244))</f>
        <v/>
      </c>
      <c r="M244" s="25" t="str">
        <f aca="true">IF(C244="","",IF(N(J244)=0,"Sem compra",IF(TODAY()-L244&lt;=90,"Ativo","Sumido")))</f>
        <v/>
      </c>
      <c r="N244" s="25" t="str">
        <f aca="false">IF(OR(C244="",N(K244)=0),"",IF(K244&gt;=PERCENTILE($K$12:$K$311,0.8),"★★★ Ouro",IF(K244&gt;=MEDIAN($K$12:$K$311),"★★ Prata","★ Bronze")))</f>
        <v/>
      </c>
    </row>
    <row r="245" customFormat="false" ht="15" hidden="false" customHeight="false" outlineLevel="0" collapsed="false">
      <c r="B245" s="27" t="str">
        <f aca="false">IF(C245="","",ROW()-11)</f>
        <v/>
      </c>
      <c r="C245" s="28"/>
      <c r="D245" s="28"/>
      <c r="E245" s="28"/>
      <c r="F245" s="28"/>
      <c r="G245" s="29"/>
      <c r="H245" s="28"/>
      <c r="I245" s="22" t="str">
        <f aca="false">IF(OR(C245="",N(J245)=0),"",_xlfn.MINIFS(Compras!$B$6:$B$1005,Compras!$C$6:$C$1005,C245))</f>
        <v/>
      </c>
      <c r="J245" s="23" t="str">
        <f aca="false">IF(C245="","",COUNTIF(Compras!$C$6:$C$1005,C245))</f>
        <v/>
      </c>
      <c r="K245" s="24" t="str">
        <f aca="false">IF(C245="","",SUMIFS(Compras!$F$6:$F$1005,Compras!$C$6:$C$1005,C245))</f>
        <v/>
      </c>
      <c r="L245" s="22" t="str">
        <f aca="false">IF(OR(C245="",N(J245)=0),"",_xlfn.MAXIFS(Compras!$B$6:$B$1005,Compras!$C$6:$C$1005,C245))</f>
        <v/>
      </c>
      <c r="M245" s="25" t="str">
        <f aca="true">IF(C245="","",IF(N(J245)=0,"Sem compra",IF(TODAY()-L245&lt;=90,"Ativo","Sumido")))</f>
        <v/>
      </c>
      <c r="N245" s="25" t="str">
        <f aca="false">IF(OR(C245="",N(K245)=0),"",IF(K245&gt;=PERCENTILE($K$12:$K$311,0.8),"★★★ Ouro",IF(K245&gt;=MEDIAN($K$12:$K$311),"★★ Prata","★ Bronze")))</f>
        <v/>
      </c>
    </row>
    <row r="246" customFormat="false" ht="15" hidden="false" customHeight="false" outlineLevel="0" collapsed="false">
      <c r="B246" s="19" t="str">
        <f aca="false">IF(C246="","",ROW()-11)</f>
        <v/>
      </c>
      <c r="C246" s="20"/>
      <c r="D246" s="20"/>
      <c r="E246" s="20"/>
      <c r="F246" s="20"/>
      <c r="G246" s="21"/>
      <c r="H246" s="20"/>
      <c r="I246" s="22" t="str">
        <f aca="false">IF(OR(C246="",N(J246)=0),"",_xlfn.MINIFS(Compras!$B$6:$B$1005,Compras!$C$6:$C$1005,C246))</f>
        <v/>
      </c>
      <c r="J246" s="23" t="str">
        <f aca="false">IF(C246="","",COUNTIF(Compras!$C$6:$C$1005,C246))</f>
        <v/>
      </c>
      <c r="K246" s="24" t="str">
        <f aca="false">IF(C246="","",SUMIFS(Compras!$F$6:$F$1005,Compras!$C$6:$C$1005,C246))</f>
        <v/>
      </c>
      <c r="L246" s="22" t="str">
        <f aca="false">IF(OR(C246="",N(J246)=0),"",_xlfn.MAXIFS(Compras!$B$6:$B$1005,Compras!$C$6:$C$1005,C246))</f>
        <v/>
      </c>
      <c r="M246" s="25" t="str">
        <f aca="true">IF(C246="","",IF(N(J246)=0,"Sem compra",IF(TODAY()-L246&lt;=90,"Ativo","Sumido")))</f>
        <v/>
      </c>
      <c r="N246" s="25" t="str">
        <f aca="false">IF(OR(C246="",N(K246)=0),"",IF(K246&gt;=PERCENTILE($K$12:$K$311,0.8),"★★★ Ouro",IF(K246&gt;=MEDIAN($K$12:$K$311),"★★ Prata","★ Bronze")))</f>
        <v/>
      </c>
    </row>
    <row r="247" customFormat="false" ht="15" hidden="false" customHeight="false" outlineLevel="0" collapsed="false">
      <c r="B247" s="27" t="str">
        <f aca="false">IF(C247="","",ROW()-11)</f>
        <v/>
      </c>
      <c r="C247" s="28"/>
      <c r="D247" s="28"/>
      <c r="E247" s="28"/>
      <c r="F247" s="28"/>
      <c r="G247" s="29"/>
      <c r="H247" s="28"/>
      <c r="I247" s="22" t="str">
        <f aca="false">IF(OR(C247="",N(J247)=0),"",_xlfn.MINIFS(Compras!$B$6:$B$1005,Compras!$C$6:$C$1005,C247))</f>
        <v/>
      </c>
      <c r="J247" s="23" t="str">
        <f aca="false">IF(C247="","",COUNTIF(Compras!$C$6:$C$1005,C247))</f>
        <v/>
      </c>
      <c r="K247" s="24" t="str">
        <f aca="false">IF(C247="","",SUMIFS(Compras!$F$6:$F$1005,Compras!$C$6:$C$1005,C247))</f>
        <v/>
      </c>
      <c r="L247" s="22" t="str">
        <f aca="false">IF(OR(C247="",N(J247)=0),"",_xlfn.MAXIFS(Compras!$B$6:$B$1005,Compras!$C$6:$C$1005,C247))</f>
        <v/>
      </c>
      <c r="M247" s="25" t="str">
        <f aca="true">IF(C247="","",IF(N(J247)=0,"Sem compra",IF(TODAY()-L247&lt;=90,"Ativo","Sumido")))</f>
        <v/>
      </c>
      <c r="N247" s="25" t="str">
        <f aca="false">IF(OR(C247="",N(K247)=0),"",IF(K247&gt;=PERCENTILE($K$12:$K$311,0.8),"★★★ Ouro",IF(K247&gt;=MEDIAN($K$12:$K$311),"★★ Prata","★ Bronze")))</f>
        <v/>
      </c>
    </row>
    <row r="248" customFormat="false" ht="15" hidden="false" customHeight="false" outlineLevel="0" collapsed="false">
      <c r="B248" s="19" t="str">
        <f aca="false">IF(C248="","",ROW()-11)</f>
        <v/>
      </c>
      <c r="C248" s="20"/>
      <c r="D248" s="20"/>
      <c r="E248" s="20"/>
      <c r="F248" s="20"/>
      <c r="G248" s="21"/>
      <c r="H248" s="20"/>
      <c r="I248" s="22" t="str">
        <f aca="false">IF(OR(C248="",N(J248)=0),"",_xlfn.MINIFS(Compras!$B$6:$B$1005,Compras!$C$6:$C$1005,C248))</f>
        <v/>
      </c>
      <c r="J248" s="23" t="str">
        <f aca="false">IF(C248="","",COUNTIF(Compras!$C$6:$C$1005,C248))</f>
        <v/>
      </c>
      <c r="K248" s="24" t="str">
        <f aca="false">IF(C248="","",SUMIFS(Compras!$F$6:$F$1005,Compras!$C$6:$C$1005,C248))</f>
        <v/>
      </c>
      <c r="L248" s="22" t="str">
        <f aca="false">IF(OR(C248="",N(J248)=0),"",_xlfn.MAXIFS(Compras!$B$6:$B$1005,Compras!$C$6:$C$1005,C248))</f>
        <v/>
      </c>
      <c r="M248" s="25" t="str">
        <f aca="true">IF(C248="","",IF(N(J248)=0,"Sem compra",IF(TODAY()-L248&lt;=90,"Ativo","Sumido")))</f>
        <v/>
      </c>
      <c r="N248" s="25" t="str">
        <f aca="false">IF(OR(C248="",N(K248)=0),"",IF(K248&gt;=PERCENTILE($K$12:$K$311,0.8),"★★★ Ouro",IF(K248&gt;=MEDIAN($K$12:$K$311),"★★ Prata","★ Bronze")))</f>
        <v/>
      </c>
    </row>
    <row r="249" customFormat="false" ht="15" hidden="false" customHeight="false" outlineLevel="0" collapsed="false">
      <c r="B249" s="27" t="str">
        <f aca="false">IF(C249="","",ROW()-11)</f>
        <v/>
      </c>
      <c r="C249" s="28"/>
      <c r="D249" s="28"/>
      <c r="E249" s="28"/>
      <c r="F249" s="28"/>
      <c r="G249" s="29"/>
      <c r="H249" s="28"/>
      <c r="I249" s="22" t="str">
        <f aca="false">IF(OR(C249="",N(J249)=0),"",_xlfn.MINIFS(Compras!$B$6:$B$1005,Compras!$C$6:$C$1005,C249))</f>
        <v/>
      </c>
      <c r="J249" s="23" t="str">
        <f aca="false">IF(C249="","",COUNTIF(Compras!$C$6:$C$1005,C249))</f>
        <v/>
      </c>
      <c r="K249" s="24" t="str">
        <f aca="false">IF(C249="","",SUMIFS(Compras!$F$6:$F$1005,Compras!$C$6:$C$1005,C249))</f>
        <v/>
      </c>
      <c r="L249" s="22" t="str">
        <f aca="false">IF(OR(C249="",N(J249)=0),"",_xlfn.MAXIFS(Compras!$B$6:$B$1005,Compras!$C$6:$C$1005,C249))</f>
        <v/>
      </c>
      <c r="M249" s="25" t="str">
        <f aca="true">IF(C249="","",IF(N(J249)=0,"Sem compra",IF(TODAY()-L249&lt;=90,"Ativo","Sumido")))</f>
        <v/>
      </c>
      <c r="N249" s="25" t="str">
        <f aca="false">IF(OR(C249="",N(K249)=0),"",IF(K249&gt;=PERCENTILE($K$12:$K$311,0.8),"★★★ Ouro",IF(K249&gt;=MEDIAN($K$12:$K$311),"★★ Prata","★ Bronze")))</f>
        <v/>
      </c>
    </row>
    <row r="250" customFormat="false" ht="15" hidden="false" customHeight="false" outlineLevel="0" collapsed="false">
      <c r="B250" s="19" t="str">
        <f aca="false">IF(C250="","",ROW()-11)</f>
        <v/>
      </c>
      <c r="C250" s="20"/>
      <c r="D250" s="20"/>
      <c r="E250" s="20"/>
      <c r="F250" s="20"/>
      <c r="G250" s="21"/>
      <c r="H250" s="20"/>
      <c r="I250" s="22" t="str">
        <f aca="false">IF(OR(C250="",N(J250)=0),"",_xlfn.MINIFS(Compras!$B$6:$B$1005,Compras!$C$6:$C$1005,C250))</f>
        <v/>
      </c>
      <c r="J250" s="23" t="str">
        <f aca="false">IF(C250="","",COUNTIF(Compras!$C$6:$C$1005,C250))</f>
        <v/>
      </c>
      <c r="K250" s="24" t="str">
        <f aca="false">IF(C250="","",SUMIFS(Compras!$F$6:$F$1005,Compras!$C$6:$C$1005,C250))</f>
        <v/>
      </c>
      <c r="L250" s="22" t="str">
        <f aca="false">IF(OR(C250="",N(J250)=0),"",_xlfn.MAXIFS(Compras!$B$6:$B$1005,Compras!$C$6:$C$1005,C250))</f>
        <v/>
      </c>
      <c r="M250" s="25" t="str">
        <f aca="true">IF(C250="","",IF(N(J250)=0,"Sem compra",IF(TODAY()-L250&lt;=90,"Ativo","Sumido")))</f>
        <v/>
      </c>
      <c r="N250" s="25" t="str">
        <f aca="false">IF(OR(C250="",N(K250)=0),"",IF(K250&gt;=PERCENTILE($K$12:$K$311,0.8),"★★★ Ouro",IF(K250&gt;=MEDIAN($K$12:$K$311),"★★ Prata","★ Bronze")))</f>
        <v/>
      </c>
    </row>
    <row r="251" customFormat="false" ht="15" hidden="false" customHeight="false" outlineLevel="0" collapsed="false">
      <c r="B251" s="27" t="str">
        <f aca="false">IF(C251="","",ROW()-11)</f>
        <v/>
      </c>
      <c r="C251" s="28"/>
      <c r="D251" s="28"/>
      <c r="E251" s="28"/>
      <c r="F251" s="28"/>
      <c r="G251" s="29"/>
      <c r="H251" s="28"/>
      <c r="I251" s="22" t="str">
        <f aca="false">IF(OR(C251="",N(J251)=0),"",_xlfn.MINIFS(Compras!$B$6:$B$1005,Compras!$C$6:$C$1005,C251))</f>
        <v/>
      </c>
      <c r="J251" s="23" t="str">
        <f aca="false">IF(C251="","",COUNTIF(Compras!$C$6:$C$1005,C251))</f>
        <v/>
      </c>
      <c r="K251" s="24" t="str">
        <f aca="false">IF(C251="","",SUMIFS(Compras!$F$6:$F$1005,Compras!$C$6:$C$1005,C251))</f>
        <v/>
      </c>
      <c r="L251" s="22" t="str">
        <f aca="false">IF(OR(C251="",N(J251)=0),"",_xlfn.MAXIFS(Compras!$B$6:$B$1005,Compras!$C$6:$C$1005,C251))</f>
        <v/>
      </c>
      <c r="M251" s="25" t="str">
        <f aca="true">IF(C251="","",IF(N(J251)=0,"Sem compra",IF(TODAY()-L251&lt;=90,"Ativo","Sumido")))</f>
        <v/>
      </c>
      <c r="N251" s="25" t="str">
        <f aca="false">IF(OR(C251="",N(K251)=0),"",IF(K251&gt;=PERCENTILE($K$12:$K$311,0.8),"★★★ Ouro",IF(K251&gt;=MEDIAN($K$12:$K$311),"★★ Prata","★ Bronze")))</f>
        <v/>
      </c>
    </row>
    <row r="252" customFormat="false" ht="15" hidden="false" customHeight="false" outlineLevel="0" collapsed="false">
      <c r="B252" s="19" t="str">
        <f aca="false">IF(C252="","",ROW()-11)</f>
        <v/>
      </c>
      <c r="C252" s="20"/>
      <c r="D252" s="20"/>
      <c r="E252" s="20"/>
      <c r="F252" s="20"/>
      <c r="G252" s="21"/>
      <c r="H252" s="20"/>
      <c r="I252" s="22" t="str">
        <f aca="false">IF(OR(C252="",N(J252)=0),"",_xlfn.MINIFS(Compras!$B$6:$B$1005,Compras!$C$6:$C$1005,C252))</f>
        <v/>
      </c>
      <c r="J252" s="23" t="str">
        <f aca="false">IF(C252="","",COUNTIF(Compras!$C$6:$C$1005,C252))</f>
        <v/>
      </c>
      <c r="K252" s="24" t="str">
        <f aca="false">IF(C252="","",SUMIFS(Compras!$F$6:$F$1005,Compras!$C$6:$C$1005,C252))</f>
        <v/>
      </c>
      <c r="L252" s="22" t="str">
        <f aca="false">IF(OR(C252="",N(J252)=0),"",_xlfn.MAXIFS(Compras!$B$6:$B$1005,Compras!$C$6:$C$1005,C252))</f>
        <v/>
      </c>
      <c r="M252" s="25" t="str">
        <f aca="true">IF(C252="","",IF(N(J252)=0,"Sem compra",IF(TODAY()-L252&lt;=90,"Ativo","Sumido")))</f>
        <v/>
      </c>
      <c r="N252" s="25" t="str">
        <f aca="false">IF(OR(C252="",N(K252)=0),"",IF(K252&gt;=PERCENTILE($K$12:$K$311,0.8),"★★★ Ouro",IF(K252&gt;=MEDIAN($K$12:$K$311),"★★ Prata","★ Bronze")))</f>
        <v/>
      </c>
    </row>
    <row r="253" customFormat="false" ht="15" hidden="false" customHeight="false" outlineLevel="0" collapsed="false">
      <c r="B253" s="27" t="str">
        <f aca="false">IF(C253="","",ROW()-11)</f>
        <v/>
      </c>
      <c r="C253" s="28"/>
      <c r="D253" s="28"/>
      <c r="E253" s="28"/>
      <c r="F253" s="28"/>
      <c r="G253" s="29"/>
      <c r="H253" s="28"/>
      <c r="I253" s="22" t="str">
        <f aca="false">IF(OR(C253="",N(J253)=0),"",_xlfn.MINIFS(Compras!$B$6:$B$1005,Compras!$C$6:$C$1005,C253))</f>
        <v/>
      </c>
      <c r="J253" s="23" t="str">
        <f aca="false">IF(C253="","",COUNTIF(Compras!$C$6:$C$1005,C253))</f>
        <v/>
      </c>
      <c r="K253" s="24" t="str">
        <f aca="false">IF(C253="","",SUMIFS(Compras!$F$6:$F$1005,Compras!$C$6:$C$1005,C253))</f>
        <v/>
      </c>
      <c r="L253" s="22" t="str">
        <f aca="false">IF(OR(C253="",N(J253)=0),"",_xlfn.MAXIFS(Compras!$B$6:$B$1005,Compras!$C$6:$C$1005,C253))</f>
        <v/>
      </c>
      <c r="M253" s="25" t="str">
        <f aca="true">IF(C253="","",IF(N(J253)=0,"Sem compra",IF(TODAY()-L253&lt;=90,"Ativo","Sumido")))</f>
        <v/>
      </c>
      <c r="N253" s="25" t="str">
        <f aca="false">IF(OR(C253="",N(K253)=0),"",IF(K253&gt;=PERCENTILE($K$12:$K$311,0.8),"★★★ Ouro",IF(K253&gt;=MEDIAN($K$12:$K$311),"★★ Prata","★ Bronze")))</f>
        <v/>
      </c>
    </row>
    <row r="254" customFormat="false" ht="15" hidden="false" customHeight="false" outlineLevel="0" collapsed="false">
      <c r="B254" s="19" t="str">
        <f aca="false">IF(C254="","",ROW()-11)</f>
        <v/>
      </c>
      <c r="C254" s="20"/>
      <c r="D254" s="20"/>
      <c r="E254" s="20"/>
      <c r="F254" s="20"/>
      <c r="G254" s="21"/>
      <c r="H254" s="20"/>
      <c r="I254" s="22" t="str">
        <f aca="false">IF(OR(C254="",N(J254)=0),"",_xlfn.MINIFS(Compras!$B$6:$B$1005,Compras!$C$6:$C$1005,C254))</f>
        <v/>
      </c>
      <c r="J254" s="23" t="str">
        <f aca="false">IF(C254="","",COUNTIF(Compras!$C$6:$C$1005,C254))</f>
        <v/>
      </c>
      <c r="K254" s="24" t="str">
        <f aca="false">IF(C254="","",SUMIFS(Compras!$F$6:$F$1005,Compras!$C$6:$C$1005,C254))</f>
        <v/>
      </c>
      <c r="L254" s="22" t="str">
        <f aca="false">IF(OR(C254="",N(J254)=0),"",_xlfn.MAXIFS(Compras!$B$6:$B$1005,Compras!$C$6:$C$1005,C254))</f>
        <v/>
      </c>
      <c r="M254" s="25" t="str">
        <f aca="true">IF(C254="","",IF(N(J254)=0,"Sem compra",IF(TODAY()-L254&lt;=90,"Ativo","Sumido")))</f>
        <v/>
      </c>
      <c r="N254" s="25" t="str">
        <f aca="false">IF(OR(C254="",N(K254)=0),"",IF(K254&gt;=PERCENTILE($K$12:$K$311,0.8),"★★★ Ouro",IF(K254&gt;=MEDIAN($K$12:$K$311),"★★ Prata","★ Bronze")))</f>
        <v/>
      </c>
    </row>
    <row r="255" customFormat="false" ht="15" hidden="false" customHeight="false" outlineLevel="0" collapsed="false">
      <c r="B255" s="27" t="str">
        <f aca="false">IF(C255="","",ROW()-11)</f>
        <v/>
      </c>
      <c r="C255" s="28"/>
      <c r="D255" s="28"/>
      <c r="E255" s="28"/>
      <c r="F255" s="28"/>
      <c r="G255" s="29"/>
      <c r="H255" s="28"/>
      <c r="I255" s="22" t="str">
        <f aca="false">IF(OR(C255="",N(J255)=0),"",_xlfn.MINIFS(Compras!$B$6:$B$1005,Compras!$C$6:$C$1005,C255))</f>
        <v/>
      </c>
      <c r="J255" s="23" t="str">
        <f aca="false">IF(C255="","",COUNTIF(Compras!$C$6:$C$1005,C255))</f>
        <v/>
      </c>
      <c r="K255" s="24" t="str">
        <f aca="false">IF(C255="","",SUMIFS(Compras!$F$6:$F$1005,Compras!$C$6:$C$1005,C255))</f>
        <v/>
      </c>
      <c r="L255" s="22" t="str">
        <f aca="false">IF(OR(C255="",N(J255)=0),"",_xlfn.MAXIFS(Compras!$B$6:$B$1005,Compras!$C$6:$C$1005,C255))</f>
        <v/>
      </c>
      <c r="M255" s="25" t="str">
        <f aca="true">IF(C255="","",IF(N(J255)=0,"Sem compra",IF(TODAY()-L255&lt;=90,"Ativo","Sumido")))</f>
        <v/>
      </c>
      <c r="N255" s="25" t="str">
        <f aca="false">IF(OR(C255="",N(K255)=0),"",IF(K255&gt;=PERCENTILE($K$12:$K$311,0.8),"★★★ Ouro",IF(K255&gt;=MEDIAN($K$12:$K$311),"★★ Prata","★ Bronze")))</f>
        <v/>
      </c>
    </row>
    <row r="256" customFormat="false" ht="15" hidden="false" customHeight="false" outlineLevel="0" collapsed="false">
      <c r="B256" s="19" t="str">
        <f aca="false">IF(C256="","",ROW()-11)</f>
        <v/>
      </c>
      <c r="C256" s="20"/>
      <c r="D256" s="20"/>
      <c r="E256" s="20"/>
      <c r="F256" s="20"/>
      <c r="G256" s="21"/>
      <c r="H256" s="20"/>
      <c r="I256" s="22" t="str">
        <f aca="false">IF(OR(C256="",N(J256)=0),"",_xlfn.MINIFS(Compras!$B$6:$B$1005,Compras!$C$6:$C$1005,C256))</f>
        <v/>
      </c>
      <c r="J256" s="23" t="str">
        <f aca="false">IF(C256="","",COUNTIF(Compras!$C$6:$C$1005,C256))</f>
        <v/>
      </c>
      <c r="K256" s="24" t="str">
        <f aca="false">IF(C256="","",SUMIFS(Compras!$F$6:$F$1005,Compras!$C$6:$C$1005,C256))</f>
        <v/>
      </c>
      <c r="L256" s="22" t="str">
        <f aca="false">IF(OR(C256="",N(J256)=0),"",_xlfn.MAXIFS(Compras!$B$6:$B$1005,Compras!$C$6:$C$1005,C256))</f>
        <v/>
      </c>
      <c r="M256" s="25" t="str">
        <f aca="true">IF(C256="","",IF(N(J256)=0,"Sem compra",IF(TODAY()-L256&lt;=90,"Ativo","Sumido")))</f>
        <v/>
      </c>
      <c r="N256" s="25" t="str">
        <f aca="false">IF(OR(C256="",N(K256)=0),"",IF(K256&gt;=PERCENTILE($K$12:$K$311,0.8),"★★★ Ouro",IF(K256&gt;=MEDIAN($K$12:$K$311),"★★ Prata","★ Bronze")))</f>
        <v/>
      </c>
    </row>
    <row r="257" customFormat="false" ht="15" hidden="false" customHeight="false" outlineLevel="0" collapsed="false">
      <c r="B257" s="27" t="str">
        <f aca="false">IF(C257="","",ROW()-11)</f>
        <v/>
      </c>
      <c r="C257" s="28"/>
      <c r="D257" s="28"/>
      <c r="E257" s="28"/>
      <c r="F257" s="28"/>
      <c r="G257" s="29"/>
      <c r="H257" s="28"/>
      <c r="I257" s="22" t="str">
        <f aca="false">IF(OR(C257="",N(J257)=0),"",_xlfn.MINIFS(Compras!$B$6:$B$1005,Compras!$C$6:$C$1005,C257))</f>
        <v/>
      </c>
      <c r="J257" s="23" t="str">
        <f aca="false">IF(C257="","",COUNTIF(Compras!$C$6:$C$1005,C257))</f>
        <v/>
      </c>
      <c r="K257" s="24" t="str">
        <f aca="false">IF(C257="","",SUMIFS(Compras!$F$6:$F$1005,Compras!$C$6:$C$1005,C257))</f>
        <v/>
      </c>
      <c r="L257" s="22" t="str">
        <f aca="false">IF(OR(C257="",N(J257)=0),"",_xlfn.MAXIFS(Compras!$B$6:$B$1005,Compras!$C$6:$C$1005,C257))</f>
        <v/>
      </c>
      <c r="M257" s="25" t="str">
        <f aca="true">IF(C257="","",IF(N(J257)=0,"Sem compra",IF(TODAY()-L257&lt;=90,"Ativo","Sumido")))</f>
        <v/>
      </c>
      <c r="N257" s="25" t="str">
        <f aca="false">IF(OR(C257="",N(K257)=0),"",IF(K257&gt;=PERCENTILE($K$12:$K$311,0.8),"★★★ Ouro",IF(K257&gt;=MEDIAN($K$12:$K$311),"★★ Prata","★ Bronze")))</f>
        <v/>
      </c>
    </row>
    <row r="258" customFormat="false" ht="15" hidden="false" customHeight="false" outlineLevel="0" collapsed="false">
      <c r="B258" s="19" t="str">
        <f aca="false">IF(C258="","",ROW()-11)</f>
        <v/>
      </c>
      <c r="C258" s="20"/>
      <c r="D258" s="20"/>
      <c r="E258" s="20"/>
      <c r="F258" s="20"/>
      <c r="G258" s="21"/>
      <c r="H258" s="20"/>
      <c r="I258" s="22" t="str">
        <f aca="false">IF(OR(C258="",N(J258)=0),"",_xlfn.MINIFS(Compras!$B$6:$B$1005,Compras!$C$6:$C$1005,C258))</f>
        <v/>
      </c>
      <c r="J258" s="23" t="str">
        <f aca="false">IF(C258="","",COUNTIF(Compras!$C$6:$C$1005,C258))</f>
        <v/>
      </c>
      <c r="K258" s="24" t="str">
        <f aca="false">IF(C258="","",SUMIFS(Compras!$F$6:$F$1005,Compras!$C$6:$C$1005,C258))</f>
        <v/>
      </c>
      <c r="L258" s="22" t="str">
        <f aca="false">IF(OR(C258="",N(J258)=0),"",_xlfn.MAXIFS(Compras!$B$6:$B$1005,Compras!$C$6:$C$1005,C258))</f>
        <v/>
      </c>
      <c r="M258" s="25" t="str">
        <f aca="true">IF(C258="","",IF(N(J258)=0,"Sem compra",IF(TODAY()-L258&lt;=90,"Ativo","Sumido")))</f>
        <v/>
      </c>
      <c r="N258" s="25" t="str">
        <f aca="false">IF(OR(C258="",N(K258)=0),"",IF(K258&gt;=PERCENTILE($K$12:$K$311,0.8),"★★★ Ouro",IF(K258&gt;=MEDIAN($K$12:$K$311),"★★ Prata","★ Bronze")))</f>
        <v/>
      </c>
    </row>
    <row r="259" customFormat="false" ht="15" hidden="false" customHeight="false" outlineLevel="0" collapsed="false">
      <c r="B259" s="27" t="str">
        <f aca="false">IF(C259="","",ROW()-11)</f>
        <v/>
      </c>
      <c r="C259" s="28"/>
      <c r="D259" s="28"/>
      <c r="E259" s="28"/>
      <c r="F259" s="28"/>
      <c r="G259" s="29"/>
      <c r="H259" s="28"/>
      <c r="I259" s="22" t="str">
        <f aca="false">IF(OR(C259="",N(J259)=0),"",_xlfn.MINIFS(Compras!$B$6:$B$1005,Compras!$C$6:$C$1005,C259))</f>
        <v/>
      </c>
      <c r="J259" s="23" t="str">
        <f aca="false">IF(C259="","",COUNTIF(Compras!$C$6:$C$1005,C259))</f>
        <v/>
      </c>
      <c r="K259" s="24" t="str">
        <f aca="false">IF(C259="","",SUMIFS(Compras!$F$6:$F$1005,Compras!$C$6:$C$1005,C259))</f>
        <v/>
      </c>
      <c r="L259" s="22" t="str">
        <f aca="false">IF(OR(C259="",N(J259)=0),"",_xlfn.MAXIFS(Compras!$B$6:$B$1005,Compras!$C$6:$C$1005,C259))</f>
        <v/>
      </c>
      <c r="M259" s="25" t="str">
        <f aca="true">IF(C259="","",IF(N(J259)=0,"Sem compra",IF(TODAY()-L259&lt;=90,"Ativo","Sumido")))</f>
        <v/>
      </c>
      <c r="N259" s="25" t="str">
        <f aca="false">IF(OR(C259="",N(K259)=0),"",IF(K259&gt;=PERCENTILE($K$12:$K$311,0.8),"★★★ Ouro",IF(K259&gt;=MEDIAN($K$12:$K$311),"★★ Prata","★ Bronze")))</f>
        <v/>
      </c>
    </row>
    <row r="260" customFormat="false" ht="15" hidden="false" customHeight="false" outlineLevel="0" collapsed="false">
      <c r="B260" s="19" t="str">
        <f aca="false">IF(C260="","",ROW()-11)</f>
        <v/>
      </c>
      <c r="C260" s="20"/>
      <c r="D260" s="20"/>
      <c r="E260" s="20"/>
      <c r="F260" s="20"/>
      <c r="G260" s="21"/>
      <c r="H260" s="20"/>
      <c r="I260" s="22" t="str">
        <f aca="false">IF(OR(C260="",N(J260)=0),"",_xlfn.MINIFS(Compras!$B$6:$B$1005,Compras!$C$6:$C$1005,C260))</f>
        <v/>
      </c>
      <c r="J260" s="23" t="str">
        <f aca="false">IF(C260="","",COUNTIF(Compras!$C$6:$C$1005,C260))</f>
        <v/>
      </c>
      <c r="K260" s="24" t="str">
        <f aca="false">IF(C260="","",SUMIFS(Compras!$F$6:$F$1005,Compras!$C$6:$C$1005,C260))</f>
        <v/>
      </c>
      <c r="L260" s="22" t="str">
        <f aca="false">IF(OR(C260="",N(J260)=0),"",_xlfn.MAXIFS(Compras!$B$6:$B$1005,Compras!$C$6:$C$1005,C260))</f>
        <v/>
      </c>
      <c r="M260" s="25" t="str">
        <f aca="true">IF(C260="","",IF(N(J260)=0,"Sem compra",IF(TODAY()-L260&lt;=90,"Ativo","Sumido")))</f>
        <v/>
      </c>
      <c r="N260" s="25" t="str">
        <f aca="false">IF(OR(C260="",N(K260)=0),"",IF(K260&gt;=PERCENTILE($K$12:$K$311,0.8),"★★★ Ouro",IF(K260&gt;=MEDIAN($K$12:$K$311),"★★ Prata","★ Bronze")))</f>
        <v/>
      </c>
    </row>
    <row r="261" customFormat="false" ht="15" hidden="false" customHeight="false" outlineLevel="0" collapsed="false">
      <c r="B261" s="27" t="str">
        <f aca="false">IF(C261="","",ROW()-11)</f>
        <v/>
      </c>
      <c r="C261" s="28"/>
      <c r="D261" s="28"/>
      <c r="E261" s="28"/>
      <c r="F261" s="28"/>
      <c r="G261" s="29"/>
      <c r="H261" s="28"/>
      <c r="I261" s="22" t="str">
        <f aca="false">IF(OR(C261="",N(J261)=0),"",_xlfn.MINIFS(Compras!$B$6:$B$1005,Compras!$C$6:$C$1005,C261))</f>
        <v/>
      </c>
      <c r="J261" s="23" t="str">
        <f aca="false">IF(C261="","",COUNTIF(Compras!$C$6:$C$1005,C261))</f>
        <v/>
      </c>
      <c r="K261" s="24" t="str">
        <f aca="false">IF(C261="","",SUMIFS(Compras!$F$6:$F$1005,Compras!$C$6:$C$1005,C261))</f>
        <v/>
      </c>
      <c r="L261" s="22" t="str">
        <f aca="false">IF(OR(C261="",N(J261)=0),"",_xlfn.MAXIFS(Compras!$B$6:$B$1005,Compras!$C$6:$C$1005,C261))</f>
        <v/>
      </c>
      <c r="M261" s="25" t="str">
        <f aca="true">IF(C261="","",IF(N(J261)=0,"Sem compra",IF(TODAY()-L261&lt;=90,"Ativo","Sumido")))</f>
        <v/>
      </c>
      <c r="N261" s="25" t="str">
        <f aca="false">IF(OR(C261="",N(K261)=0),"",IF(K261&gt;=PERCENTILE($K$12:$K$311,0.8),"★★★ Ouro",IF(K261&gt;=MEDIAN($K$12:$K$311),"★★ Prata","★ Bronze")))</f>
        <v/>
      </c>
    </row>
    <row r="262" customFormat="false" ht="15" hidden="false" customHeight="false" outlineLevel="0" collapsed="false">
      <c r="B262" s="19" t="str">
        <f aca="false">IF(C262="","",ROW()-11)</f>
        <v/>
      </c>
      <c r="C262" s="20"/>
      <c r="D262" s="20"/>
      <c r="E262" s="20"/>
      <c r="F262" s="20"/>
      <c r="G262" s="21"/>
      <c r="H262" s="20"/>
      <c r="I262" s="22" t="str">
        <f aca="false">IF(OR(C262="",N(J262)=0),"",_xlfn.MINIFS(Compras!$B$6:$B$1005,Compras!$C$6:$C$1005,C262))</f>
        <v/>
      </c>
      <c r="J262" s="23" t="str">
        <f aca="false">IF(C262="","",COUNTIF(Compras!$C$6:$C$1005,C262))</f>
        <v/>
      </c>
      <c r="K262" s="24" t="str">
        <f aca="false">IF(C262="","",SUMIFS(Compras!$F$6:$F$1005,Compras!$C$6:$C$1005,C262))</f>
        <v/>
      </c>
      <c r="L262" s="22" t="str">
        <f aca="false">IF(OR(C262="",N(J262)=0),"",_xlfn.MAXIFS(Compras!$B$6:$B$1005,Compras!$C$6:$C$1005,C262))</f>
        <v/>
      </c>
      <c r="M262" s="25" t="str">
        <f aca="true">IF(C262="","",IF(N(J262)=0,"Sem compra",IF(TODAY()-L262&lt;=90,"Ativo","Sumido")))</f>
        <v/>
      </c>
      <c r="N262" s="25" t="str">
        <f aca="false">IF(OR(C262="",N(K262)=0),"",IF(K262&gt;=PERCENTILE($K$12:$K$311,0.8),"★★★ Ouro",IF(K262&gt;=MEDIAN($K$12:$K$311),"★★ Prata","★ Bronze")))</f>
        <v/>
      </c>
    </row>
    <row r="263" customFormat="false" ht="15" hidden="false" customHeight="false" outlineLevel="0" collapsed="false">
      <c r="B263" s="27" t="str">
        <f aca="false">IF(C263="","",ROW()-11)</f>
        <v/>
      </c>
      <c r="C263" s="28"/>
      <c r="D263" s="28"/>
      <c r="E263" s="28"/>
      <c r="F263" s="28"/>
      <c r="G263" s="29"/>
      <c r="H263" s="28"/>
      <c r="I263" s="22" t="str">
        <f aca="false">IF(OR(C263="",N(J263)=0),"",_xlfn.MINIFS(Compras!$B$6:$B$1005,Compras!$C$6:$C$1005,C263))</f>
        <v/>
      </c>
      <c r="J263" s="23" t="str">
        <f aca="false">IF(C263="","",COUNTIF(Compras!$C$6:$C$1005,C263))</f>
        <v/>
      </c>
      <c r="K263" s="24" t="str">
        <f aca="false">IF(C263="","",SUMIFS(Compras!$F$6:$F$1005,Compras!$C$6:$C$1005,C263))</f>
        <v/>
      </c>
      <c r="L263" s="22" t="str">
        <f aca="false">IF(OR(C263="",N(J263)=0),"",_xlfn.MAXIFS(Compras!$B$6:$B$1005,Compras!$C$6:$C$1005,C263))</f>
        <v/>
      </c>
      <c r="M263" s="25" t="str">
        <f aca="true">IF(C263="","",IF(N(J263)=0,"Sem compra",IF(TODAY()-L263&lt;=90,"Ativo","Sumido")))</f>
        <v/>
      </c>
      <c r="N263" s="25" t="str">
        <f aca="false">IF(OR(C263="",N(K263)=0),"",IF(K263&gt;=PERCENTILE($K$12:$K$311,0.8),"★★★ Ouro",IF(K263&gt;=MEDIAN($K$12:$K$311),"★★ Prata","★ Bronze")))</f>
        <v/>
      </c>
    </row>
    <row r="264" customFormat="false" ht="15" hidden="false" customHeight="false" outlineLevel="0" collapsed="false">
      <c r="B264" s="19" t="str">
        <f aca="false">IF(C264="","",ROW()-11)</f>
        <v/>
      </c>
      <c r="C264" s="20"/>
      <c r="D264" s="20"/>
      <c r="E264" s="20"/>
      <c r="F264" s="20"/>
      <c r="G264" s="21"/>
      <c r="H264" s="20"/>
      <c r="I264" s="22" t="str">
        <f aca="false">IF(OR(C264="",N(J264)=0),"",_xlfn.MINIFS(Compras!$B$6:$B$1005,Compras!$C$6:$C$1005,C264))</f>
        <v/>
      </c>
      <c r="J264" s="23" t="str">
        <f aca="false">IF(C264="","",COUNTIF(Compras!$C$6:$C$1005,C264))</f>
        <v/>
      </c>
      <c r="K264" s="24" t="str">
        <f aca="false">IF(C264="","",SUMIFS(Compras!$F$6:$F$1005,Compras!$C$6:$C$1005,C264))</f>
        <v/>
      </c>
      <c r="L264" s="22" t="str">
        <f aca="false">IF(OR(C264="",N(J264)=0),"",_xlfn.MAXIFS(Compras!$B$6:$B$1005,Compras!$C$6:$C$1005,C264))</f>
        <v/>
      </c>
      <c r="M264" s="25" t="str">
        <f aca="true">IF(C264="","",IF(N(J264)=0,"Sem compra",IF(TODAY()-L264&lt;=90,"Ativo","Sumido")))</f>
        <v/>
      </c>
      <c r="N264" s="25" t="str">
        <f aca="false">IF(OR(C264="",N(K264)=0),"",IF(K264&gt;=PERCENTILE($K$12:$K$311,0.8),"★★★ Ouro",IF(K264&gt;=MEDIAN($K$12:$K$311),"★★ Prata","★ Bronze")))</f>
        <v/>
      </c>
    </row>
    <row r="265" customFormat="false" ht="15" hidden="false" customHeight="false" outlineLevel="0" collapsed="false">
      <c r="B265" s="27" t="str">
        <f aca="false">IF(C265="","",ROW()-11)</f>
        <v/>
      </c>
      <c r="C265" s="28"/>
      <c r="D265" s="28"/>
      <c r="E265" s="28"/>
      <c r="F265" s="28"/>
      <c r="G265" s="29"/>
      <c r="H265" s="28"/>
      <c r="I265" s="22" t="str">
        <f aca="false">IF(OR(C265="",N(J265)=0),"",_xlfn.MINIFS(Compras!$B$6:$B$1005,Compras!$C$6:$C$1005,C265))</f>
        <v/>
      </c>
      <c r="J265" s="23" t="str">
        <f aca="false">IF(C265="","",COUNTIF(Compras!$C$6:$C$1005,C265))</f>
        <v/>
      </c>
      <c r="K265" s="24" t="str">
        <f aca="false">IF(C265="","",SUMIFS(Compras!$F$6:$F$1005,Compras!$C$6:$C$1005,C265))</f>
        <v/>
      </c>
      <c r="L265" s="22" t="str">
        <f aca="false">IF(OR(C265="",N(J265)=0),"",_xlfn.MAXIFS(Compras!$B$6:$B$1005,Compras!$C$6:$C$1005,C265))</f>
        <v/>
      </c>
      <c r="M265" s="25" t="str">
        <f aca="true">IF(C265="","",IF(N(J265)=0,"Sem compra",IF(TODAY()-L265&lt;=90,"Ativo","Sumido")))</f>
        <v/>
      </c>
      <c r="N265" s="25" t="str">
        <f aca="false">IF(OR(C265="",N(K265)=0),"",IF(K265&gt;=PERCENTILE($K$12:$K$311,0.8),"★★★ Ouro",IF(K265&gt;=MEDIAN($K$12:$K$311),"★★ Prata","★ Bronze")))</f>
        <v/>
      </c>
    </row>
    <row r="266" customFormat="false" ht="15" hidden="false" customHeight="false" outlineLevel="0" collapsed="false">
      <c r="B266" s="19" t="str">
        <f aca="false">IF(C266="","",ROW()-11)</f>
        <v/>
      </c>
      <c r="C266" s="20"/>
      <c r="D266" s="20"/>
      <c r="E266" s="20"/>
      <c r="F266" s="20"/>
      <c r="G266" s="21"/>
      <c r="H266" s="20"/>
      <c r="I266" s="22" t="str">
        <f aca="false">IF(OR(C266="",N(J266)=0),"",_xlfn.MINIFS(Compras!$B$6:$B$1005,Compras!$C$6:$C$1005,C266))</f>
        <v/>
      </c>
      <c r="J266" s="23" t="str">
        <f aca="false">IF(C266="","",COUNTIF(Compras!$C$6:$C$1005,C266))</f>
        <v/>
      </c>
      <c r="K266" s="24" t="str">
        <f aca="false">IF(C266="","",SUMIFS(Compras!$F$6:$F$1005,Compras!$C$6:$C$1005,C266))</f>
        <v/>
      </c>
      <c r="L266" s="22" t="str">
        <f aca="false">IF(OR(C266="",N(J266)=0),"",_xlfn.MAXIFS(Compras!$B$6:$B$1005,Compras!$C$6:$C$1005,C266))</f>
        <v/>
      </c>
      <c r="M266" s="25" t="str">
        <f aca="true">IF(C266="","",IF(N(J266)=0,"Sem compra",IF(TODAY()-L266&lt;=90,"Ativo","Sumido")))</f>
        <v/>
      </c>
      <c r="N266" s="25" t="str">
        <f aca="false">IF(OR(C266="",N(K266)=0),"",IF(K266&gt;=PERCENTILE($K$12:$K$311,0.8),"★★★ Ouro",IF(K266&gt;=MEDIAN($K$12:$K$311),"★★ Prata","★ Bronze")))</f>
        <v/>
      </c>
    </row>
    <row r="267" customFormat="false" ht="15" hidden="false" customHeight="false" outlineLevel="0" collapsed="false">
      <c r="B267" s="27" t="str">
        <f aca="false">IF(C267="","",ROW()-11)</f>
        <v/>
      </c>
      <c r="C267" s="28"/>
      <c r="D267" s="28"/>
      <c r="E267" s="28"/>
      <c r="F267" s="28"/>
      <c r="G267" s="29"/>
      <c r="H267" s="28"/>
      <c r="I267" s="22" t="str">
        <f aca="false">IF(OR(C267="",N(J267)=0),"",_xlfn.MINIFS(Compras!$B$6:$B$1005,Compras!$C$6:$C$1005,C267))</f>
        <v/>
      </c>
      <c r="J267" s="23" t="str">
        <f aca="false">IF(C267="","",COUNTIF(Compras!$C$6:$C$1005,C267))</f>
        <v/>
      </c>
      <c r="K267" s="24" t="str">
        <f aca="false">IF(C267="","",SUMIFS(Compras!$F$6:$F$1005,Compras!$C$6:$C$1005,C267))</f>
        <v/>
      </c>
      <c r="L267" s="22" t="str">
        <f aca="false">IF(OR(C267="",N(J267)=0),"",_xlfn.MAXIFS(Compras!$B$6:$B$1005,Compras!$C$6:$C$1005,C267))</f>
        <v/>
      </c>
      <c r="M267" s="25" t="str">
        <f aca="true">IF(C267="","",IF(N(J267)=0,"Sem compra",IF(TODAY()-L267&lt;=90,"Ativo","Sumido")))</f>
        <v/>
      </c>
      <c r="N267" s="25" t="str">
        <f aca="false">IF(OR(C267="",N(K267)=0),"",IF(K267&gt;=PERCENTILE($K$12:$K$311,0.8),"★★★ Ouro",IF(K267&gt;=MEDIAN($K$12:$K$311),"★★ Prata","★ Bronze")))</f>
        <v/>
      </c>
    </row>
    <row r="268" customFormat="false" ht="15" hidden="false" customHeight="false" outlineLevel="0" collapsed="false">
      <c r="B268" s="19" t="str">
        <f aca="false">IF(C268="","",ROW()-11)</f>
        <v/>
      </c>
      <c r="C268" s="20"/>
      <c r="D268" s="20"/>
      <c r="E268" s="20"/>
      <c r="F268" s="20"/>
      <c r="G268" s="21"/>
      <c r="H268" s="20"/>
      <c r="I268" s="22" t="str">
        <f aca="false">IF(OR(C268="",N(J268)=0),"",_xlfn.MINIFS(Compras!$B$6:$B$1005,Compras!$C$6:$C$1005,C268))</f>
        <v/>
      </c>
      <c r="J268" s="23" t="str">
        <f aca="false">IF(C268="","",COUNTIF(Compras!$C$6:$C$1005,C268))</f>
        <v/>
      </c>
      <c r="K268" s="24" t="str">
        <f aca="false">IF(C268="","",SUMIFS(Compras!$F$6:$F$1005,Compras!$C$6:$C$1005,C268))</f>
        <v/>
      </c>
      <c r="L268" s="22" t="str">
        <f aca="false">IF(OR(C268="",N(J268)=0),"",_xlfn.MAXIFS(Compras!$B$6:$B$1005,Compras!$C$6:$C$1005,C268))</f>
        <v/>
      </c>
      <c r="M268" s="25" t="str">
        <f aca="true">IF(C268="","",IF(N(J268)=0,"Sem compra",IF(TODAY()-L268&lt;=90,"Ativo","Sumido")))</f>
        <v/>
      </c>
      <c r="N268" s="25" t="str">
        <f aca="false">IF(OR(C268="",N(K268)=0),"",IF(K268&gt;=PERCENTILE($K$12:$K$311,0.8),"★★★ Ouro",IF(K268&gt;=MEDIAN($K$12:$K$311),"★★ Prata","★ Bronze")))</f>
        <v/>
      </c>
    </row>
    <row r="269" customFormat="false" ht="15" hidden="false" customHeight="false" outlineLevel="0" collapsed="false">
      <c r="B269" s="27" t="str">
        <f aca="false">IF(C269="","",ROW()-11)</f>
        <v/>
      </c>
      <c r="C269" s="28"/>
      <c r="D269" s="28"/>
      <c r="E269" s="28"/>
      <c r="F269" s="28"/>
      <c r="G269" s="29"/>
      <c r="H269" s="28"/>
      <c r="I269" s="22" t="str">
        <f aca="false">IF(OR(C269="",N(J269)=0),"",_xlfn.MINIFS(Compras!$B$6:$B$1005,Compras!$C$6:$C$1005,C269))</f>
        <v/>
      </c>
      <c r="J269" s="23" t="str">
        <f aca="false">IF(C269="","",COUNTIF(Compras!$C$6:$C$1005,C269))</f>
        <v/>
      </c>
      <c r="K269" s="24" t="str">
        <f aca="false">IF(C269="","",SUMIFS(Compras!$F$6:$F$1005,Compras!$C$6:$C$1005,C269))</f>
        <v/>
      </c>
      <c r="L269" s="22" t="str">
        <f aca="false">IF(OR(C269="",N(J269)=0),"",_xlfn.MAXIFS(Compras!$B$6:$B$1005,Compras!$C$6:$C$1005,C269))</f>
        <v/>
      </c>
      <c r="M269" s="25" t="str">
        <f aca="true">IF(C269="","",IF(N(J269)=0,"Sem compra",IF(TODAY()-L269&lt;=90,"Ativo","Sumido")))</f>
        <v/>
      </c>
      <c r="N269" s="25" t="str">
        <f aca="false">IF(OR(C269="",N(K269)=0),"",IF(K269&gt;=PERCENTILE($K$12:$K$311,0.8),"★★★ Ouro",IF(K269&gt;=MEDIAN($K$12:$K$311),"★★ Prata","★ Bronze")))</f>
        <v/>
      </c>
    </row>
    <row r="270" customFormat="false" ht="15" hidden="false" customHeight="false" outlineLevel="0" collapsed="false">
      <c r="B270" s="19" t="str">
        <f aca="false">IF(C270="","",ROW()-11)</f>
        <v/>
      </c>
      <c r="C270" s="20"/>
      <c r="D270" s="20"/>
      <c r="E270" s="20"/>
      <c r="F270" s="20"/>
      <c r="G270" s="21"/>
      <c r="H270" s="20"/>
      <c r="I270" s="22" t="str">
        <f aca="false">IF(OR(C270="",N(J270)=0),"",_xlfn.MINIFS(Compras!$B$6:$B$1005,Compras!$C$6:$C$1005,C270))</f>
        <v/>
      </c>
      <c r="J270" s="23" t="str">
        <f aca="false">IF(C270="","",COUNTIF(Compras!$C$6:$C$1005,C270))</f>
        <v/>
      </c>
      <c r="K270" s="24" t="str">
        <f aca="false">IF(C270="","",SUMIFS(Compras!$F$6:$F$1005,Compras!$C$6:$C$1005,C270))</f>
        <v/>
      </c>
      <c r="L270" s="22" t="str">
        <f aca="false">IF(OR(C270="",N(J270)=0),"",_xlfn.MAXIFS(Compras!$B$6:$B$1005,Compras!$C$6:$C$1005,C270))</f>
        <v/>
      </c>
      <c r="M270" s="25" t="str">
        <f aca="true">IF(C270="","",IF(N(J270)=0,"Sem compra",IF(TODAY()-L270&lt;=90,"Ativo","Sumido")))</f>
        <v/>
      </c>
      <c r="N270" s="25" t="str">
        <f aca="false">IF(OR(C270="",N(K270)=0),"",IF(K270&gt;=PERCENTILE($K$12:$K$311,0.8),"★★★ Ouro",IF(K270&gt;=MEDIAN($K$12:$K$311),"★★ Prata","★ Bronze")))</f>
        <v/>
      </c>
    </row>
    <row r="271" customFormat="false" ht="15" hidden="false" customHeight="false" outlineLevel="0" collapsed="false">
      <c r="B271" s="27" t="str">
        <f aca="false">IF(C271="","",ROW()-11)</f>
        <v/>
      </c>
      <c r="C271" s="28"/>
      <c r="D271" s="28"/>
      <c r="E271" s="28"/>
      <c r="F271" s="28"/>
      <c r="G271" s="29"/>
      <c r="H271" s="28"/>
      <c r="I271" s="22" t="str">
        <f aca="false">IF(OR(C271="",N(J271)=0),"",_xlfn.MINIFS(Compras!$B$6:$B$1005,Compras!$C$6:$C$1005,C271))</f>
        <v/>
      </c>
      <c r="J271" s="23" t="str">
        <f aca="false">IF(C271="","",COUNTIF(Compras!$C$6:$C$1005,C271))</f>
        <v/>
      </c>
      <c r="K271" s="24" t="str">
        <f aca="false">IF(C271="","",SUMIFS(Compras!$F$6:$F$1005,Compras!$C$6:$C$1005,C271))</f>
        <v/>
      </c>
      <c r="L271" s="22" t="str">
        <f aca="false">IF(OR(C271="",N(J271)=0),"",_xlfn.MAXIFS(Compras!$B$6:$B$1005,Compras!$C$6:$C$1005,C271))</f>
        <v/>
      </c>
      <c r="M271" s="25" t="str">
        <f aca="true">IF(C271="","",IF(N(J271)=0,"Sem compra",IF(TODAY()-L271&lt;=90,"Ativo","Sumido")))</f>
        <v/>
      </c>
      <c r="N271" s="25" t="str">
        <f aca="false">IF(OR(C271="",N(K271)=0),"",IF(K271&gt;=PERCENTILE($K$12:$K$311,0.8),"★★★ Ouro",IF(K271&gt;=MEDIAN($K$12:$K$311),"★★ Prata","★ Bronze")))</f>
        <v/>
      </c>
    </row>
    <row r="272" customFormat="false" ht="15" hidden="false" customHeight="false" outlineLevel="0" collapsed="false">
      <c r="B272" s="19" t="str">
        <f aca="false">IF(C272="","",ROW()-11)</f>
        <v/>
      </c>
      <c r="C272" s="20"/>
      <c r="D272" s="20"/>
      <c r="E272" s="20"/>
      <c r="F272" s="20"/>
      <c r="G272" s="21"/>
      <c r="H272" s="20"/>
      <c r="I272" s="22" t="str">
        <f aca="false">IF(OR(C272="",N(J272)=0),"",_xlfn.MINIFS(Compras!$B$6:$B$1005,Compras!$C$6:$C$1005,C272))</f>
        <v/>
      </c>
      <c r="J272" s="23" t="str">
        <f aca="false">IF(C272="","",COUNTIF(Compras!$C$6:$C$1005,C272))</f>
        <v/>
      </c>
      <c r="K272" s="24" t="str">
        <f aca="false">IF(C272="","",SUMIFS(Compras!$F$6:$F$1005,Compras!$C$6:$C$1005,C272))</f>
        <v/>
      </c>
      <c r="L272" s="22" t="str">
        <f aca="false">IF(OR(C272="",N(J272)=0),"",_xlfn.MAXIFS(Compras!$B$6:$B$1005,Compras!$C$6:$C$1005,C272))</f>
        <v/>
      </c>
      <c r="M272" s="25" t="str">
        <f aca="true">IF(C272="","",IF(N(J272)=0,"Sem compra",IF(TODAY()-L272&lt;=90,"Ativo","Sumido")))</f>
        <v/>
      </c>
      <c r="N272" s="25" t="str">
        <f aca="false">IF(OR(C272="",N(K272)=0),"",IF(K272&gt;=PERCENTILE($K$12:$K$311,0.8),"★★★ Ouro",IF(K272&gt;=MEDIAN($K$12:$K$311),"★★ Prata","★ Bronze")))</f>
        <v/>
      </c>
    </row>
    <row r="273" customFormat="false" ht="15" hidden="false" customHeight="false" outlineLevel="0" collapsed="false">
      <c r="B273" s="27" t="str">
        <f aca="false">IF(C273="","",ROW()-11)</f>
        <v/>
      </c>
      <c r="C273" s="28"/>
      <c r="D273" s="28"/>
      <c r="E273" s="28"/>
      <c r="F273" s="28"/>
      <c r="G273" s="29"/>
      <c r="H273" s="28"/>
      <c r="I273" s="22" t="str">
        <f aca="false">IF(OR(C273="",N(J273)=0),"",_xlfn.MINIFS(Compras!$B$6:$B$1005,Compras!$C$6:$C$1005,C273))</f>
        <v/>
      </c>
      <c r="J273" s="23" t="str">
        <f aca="false">IF(C273="","",COUNTIF(Compras!$C$6:$C$1005,C273))</f>
        <v/>
      </c>
      <c r="K273" s="24" t="str">
        <f aca="false">IF(C273="","",SUMIFS(Compras!$F$6:$F$1005,Compras!$C$6:$C$1005,C273))</f>
        <v/>
      </c>
      <c r="L273" s="22" t="str">
        <f aca="false">IF(OR(C273="",N(J273)=0),"",_xlfn.MAXIFS(Compras!$B$6:$B$1005,Compras!$C$6:$C$1005,C273))</f>
        <v/>
      </c>
      <c r="M273" s="25" t="str">
        <f aca="true">IF(C273="","",IF(N(J273)=0,"Sem compra",IF(TODAY()-L273&lt;=90,"Ativo","Sumido")))</f>
        <v/>
      </c>
      <c r="N273" s="25" t="str">
        <f aca="false">IF(OR(C273="",N(K273)=0),"",IF(K273&gt;=PERCENTILE($K$12:$K$311,0.8),"★★★ Ouro",IF(K273&gt;=MEDIAN($K$12:$K$311),"★★ Prata","★ Bronze")))</f>
        <v/>
      </c>
    </row>
    <row r="274" customFormat="false" ht="15" hidden="false" customHeight="false" outlineLevel="0" collapsed="false">
      <c r="B274" s="19" t="str">
        <f aca="false">IF(C274="","",ROW()-11)</f>
        <v/>
      </c>
      <c r="C274" s="20"/>
      <c r="D274" s="20"/>
      <c r="E274" s="20"/>
      <c r="F274" s="20"/>
      <c r="G274" s="21"/>
      <c r="H274" s="20"/>
      <c r="I274" s="22" t="str">
        <f aca="false">IF(OR(C274="",N(J274)=0),"",_xlfn.MINIFS(Compras!$B$6:$B$1005,Compras!$C$6:$C$1005,C274))</f>
        <v/>
      </c>
      <c r="J274" s="23" t="str">
        <f aca="false">IF(C274="","",COUNTIF(Compras!$C$6:$C$1005,C274))</f>
        <v/>
      </c>
      <c r="K274" s="24" t="str">
        <f aca="false">IF(C274="","",SUMIFS(Compras!$F$6:$F$1005,Compras!$C$6:$C$1005,C274))</f>
        <v/>
      </c>
      <c r="L274" s="22" t="str">
        <f aca="false">IF(OR(C274="",N(J274)=0),"",_xlfn.MAXIFS(Compras!$B$6:$B$1005,Compras!$C$6:$C$1005,C274))</f>
        <v/>
      </c>
      <c r="M274" s="25" t="str">
        <f aca="true">IF(C274="","",IF(N(J274)=0,"Sem compra",IF(TODAY()-L274&lt;=90,"Ativo","Sumido")))</f>
        <v/>
      </c>
      <c r="N274" s="25" t="str">
        <f aca="false">IF(OR(C274="",N(K274)=0),"",IF(K274&gt;=PERCENTILE($K$12:$K$311,0.8),"★★★ Ouro",IF(K274&gt;=MEDIAN($K$12:$K$311),"★★ Prata","★ Bronze")))</f>
        <v/>
      </c>
    </row>
    <row r="275" customFormat="false" ht="15" hidden="false" customHeight="false" outlineLevel="0" collapsed="false">
      <c r="B275" s="27" t="str">
        <f aca="false">IF(C275="","",ROW()-11)</f>
        <v/>
      </c>
      <c r="C275" s="28"/>
      <c r="D275" s="28"/>
      <c r="E275" s="28"/>
      <c r="F275" s="28"/>
      <c r="G275" s="29"/>
      <c r="H275" s="28"/>
      <c r="I275" s="22" t="str">
        <f aca="false">IF(OR(C275="",N(J275)=0),"",_xlfn.MINIFS(Compras!$B$6:$B$1005,Compras!$C$6:$C$1005,C275))</f>
        <v/>
      </c>
      <c r="J275" s="23" t="str">
        <f aca="false">IF(C275="","",COUNTIF(Compras!$C$6:$C$1005,C275))</f>
        <v/>
      </c>
      <c r="K275" s="24" t="str">
        <f aca="false">IF(C275="","",SUMIFS(Compras!$F$6:$F$1005,Compras!$C$6:$C$1005,C275))</f>
        <v/>
      </c>
      <c r="L275" s="22" t="str">
        <f aca="false">IF(OR(C275="",N(J275)=0),"",_xlfn.MAXIFS(Compras!$B$6:$B$1005,Compras!$C$6:$C$1005,C275))</f>
        <v/>
      </c>
      <c r="M275" s="25" t="str">
        <f aca="true">IF(C275="","",IF(N(J275)=0,"Sem compra",IF(TODAY()-L275&lt;=90,"Ativo","Sumido")))</f>
        <v/>
      </c>
      <c r="N275" s="25" t="str">
        <f aca="false">IF(OR(C275="",N(K275)=0),"",IF(K275&gt;=PERCENTILE($K$12:$K$311,0.8),"★★★ Ouro",IF(K275&gt;=MEDIAN($K$12:$K$311),"★★ Prata","★ Bronze")))</f>
        <v/>
      </c>
    </row>
    <row r="276" customFormat="false" ht="15" hidden="false" customHeight="false" outlineLevel="0" collapsed="false">
      <c r="B276" s="19" t="str">
        <f aca="false">IF(C276="","",ROW()-11)</f>
        <v/>
      </c>
      <c r="C276" s="20"/>
      <c r="D276" s="20"/>
      <c r="E276" s="20"/>
      <c r="F276" s="20"/>
      <c r="G276" s="21"/>
      <c r="H276" s="20"/>
      <c r="I276" s="22" t="str">
        <f aca="false">IF(OR(C276="",N(J276)=0),"",_xlfn.MINIFS(Compras!$B$6:$B$1005,Compras!$C$6:$C$1005,C276))</f>
        <v/>
      </c>
      <c r="J276" s="23" t="str">
        <f aca="false">IF(C276="","",COUNTIF(Compras!$C$6:$C$1005,C276))</f>
        <v/>
      </c>
      <c r="K276" s="24" t="str">
        <f aca="false">IF(C276="","",SUMIFS(Compras!$F$6:$F$1005,Compras!$C$6:$C$1005,C276))</f>
        <v/>
      </c>
      <c r="L276" s="22" t="str">
        <f aca="false">IF(OR(C276="",N(J276)=0),"",_xlfn.MAXIFS(Compras!$B$6:$B$1005,Compras!$C$6:$C$1005,C276))</f>
        <v/>
      </c>
      <c r="M276" s="25" t="str">
        <f aca="true">IF(C276="","",IF(N(J276)=0,"Sem compra",IF(TODAY()-L276&lt;=90,"Ativo","Sumido")))</f>
        <v/>
      </c>
      <c r="N276" s="25" t="str">
        <f aca="false">IF(OR(C276="",N(K276)=0),"",IF(K276&gt;=PERCENTILE($K$12:$K$311,0.8),"★★★ Ouro",IF(K276&gt;=MEDIAN($K$12:$K$311),"★★ Prata","★ Bronze")))</f>
        <v/>
      </c>
    </row>
    <row r="277" customFormat="false" ht="15" hidden="false" customHeight="false" outlineLevel="0" collapsed="false">
      <c r="B277" s="27" t="str">
        <f aca="false">IF(C277="","",ROW()-11)</f>
        <v/>
      </c>
      <c r="C277" s="28"/>
      <c r="D277" s="28"/>
      <c r="E277" s="28"/>
      <c r="F277" s="28"/>
      <c r="G277" s="29"/>
      <c r="H277" s="28"/>
      <c r="I277" s="22" t="str">
        <f aca="false">IF(OR(C277="",N(J277)=0),"",_xlfn.MINIFS(Compras!$B$6:$B$1005,Compras!$C$6:$C$1005,C277))</f>
        <v/>
      </c>
      <c r="J277" s="23" t="str">
        <f aca="false">IF(C277="","",COUNTIF(Compras!$C$6:$C$1005,C277))</f>
        <v/>
      </c>
      <c r="K277" s="24" t="str">
        <f aca="false">IF(C277="","",SUMIFS(Compras!$F$6:$F$1005,Compras!$C$6:$C$1005,C277))</f>
        <v/>
      </c>
      <c r="L277" s="22" t="str">
        <f aca="false">IF(OR(C277="",N(J277)=0),"",_xlfn.MAXIFS(Compras!$B$6:$B$1005,Compras!$C$6:$C$1005,C277))</f>
        <v/>
      </c>
      <c r="M277" s="25" t="str">
        <f aca="true">IF(C277="","",IF(N(J277)=0,"Sem compra",IF(TODAY()-L277&lt;=90,"Ativo","Sumido")))</f>
        <v/>
      </c>
      <c r="N277" s="25" t="str">
        <f aca="false">IF(OR(C277="",N(K277)=0),"",IF(K277&gt;=PERCENTILE($K$12:$K$311,0.8),"★★★ Ouro",IF(K277&gt;=MEDIAN($K$12:$K$311),"★★ Prata","★ Bronze")))</f>
        <v/>
      </c>
    </row>
    <row r="278" customFormat="false" ht="15" hidden="false" customHeight="false" outlineLevel="0" collapsed="false">
      <c r="B278" s="19" t="str">
        <f aca="false">IF(C278="","",ROW()-11)</f>
        <v/>
      </c>
      <c r="C278" s="20"/>
      <c r="D278" s="20"/>
      <c r="E278" s="20"/>
      <c r="F278" s="20"/>
      <c r="G278" s="21"/>
      <c r="H278" s="20"/>
      <c r="I278" s="22" t="str">
        <f aca="false">IF(OR(C278="",N(J278)=0),"",_xlfn.MINIFS(Compras!$B$6:$B$1005,Compras!$C$6:$C$1005,C278))</f>
        <v/>
      </c>
      <c r="J278" s="23" t="str">
        <f aca="false">IF(C278="","",COUNTIF(Compras!$C$6:$C$1005,C278))</f>
        <v/>
      </c>
      <c r="K278" s="24" t="str">
        <f aca="false">IF(C278="","",SUMIFS(Compras!$F$6:$F$1005,Compras!$C$6:$C$1005,C278))</f>
        <v/>
      </c>
      <c r="L278" s="22" t="str">
        <f aca="false">IF(OR(C278="",N(J278)=0),"",_xlfn.MAXIFS(Compras!$B$6:$B$1005,Compras!$C$6:$C$1005,C278))</f>
        <v/>
      </c>
      <c r="M278" s="25" t="str">
        <f aca="true">IF(C278="","",IF(N(J278)=0,"Sem compra",IF(TODAY()-L278&lt;=90,"Ativo","Sumido")))</f>
        <v/>
      </c>
      <c r="N278" s="25" t="str">
        <f aca="false">IF(OR(C278="",N(K278)=0),"",IF(K278&gt;=PERCENTILE($K$12:$K$311,0.8),"★★★ Ouro",IF(K278&gt;=MEDIAN($K$12:$K$311),"★★ Prata","★ Bronze")))</f>
        <v/>
      </c>
    </row>
    <row r="279" customFormat="false" ht="15" hidden="false" customHeight="false" outlineLevel="0" collapsed="false">
      <c r="B279" s="27" t="str">
        <f aca="false">IF(C279="","",ROW()-11)</f>
        <v/>
      </c>
      <c r="C279" s="28"/>
      <c r="D279" s="28"/>
      <c r="E279" s="28"/>
      <c r="F279" s="28"/>
      <c r="G279" s="29"/>
      <c r="H279" s="28"/>
      <c r="I279" s="22" t="str">
        <f aca="false">IF(OR(C279="",N(J279)=0),"",_xlfn.MINIFS(Compras!$B$6:$B$1005,Compras!$C$6:$C$1005,C279))</f>
        <v/>
      </c>
      <c r="J279" s="23" t="str">
        <f aca="false">IF(C279="","",COUNTIF(Compras!$C$6:$C$1005,C279))</f>
        <v/>
      </c>
      <c r="K279" s="24" t="str">
        <f aca="false">IF(C279="","",SUMIFS(Compras!$F$6:$F$1005,Compras!$C$6:$C$1005,C279))</f>
        <v/>
      </c>
      <c r="L279" s="22" t="str">
        <f aca="false">IF(OR(C279="",N(J279)=0),"",_xlfn.MAXIFS(Compras!$B$6:$B$1005,Compras!$C$6:$C$1005,C279))</f>
        <v/>
      </c>
      <c r="M279" s="25" t="str">
        <f aca="true">IF(C279="","",IF(N(J279)=0,"Sem compra",IF(TODAY()-L279&lt;=90,"Ativo","Sumido")))</f>
        <v/>
      </c>
      <c r="N279" s="25" t="str">
        <f aca="false">IF(OR(C279="",N(K279)=0),"",IF(K279&gt;=PERCENTILE($K$12:$K$311,0.8),"★★★ Ouro",IF(K279&gt;=MEDIAN($K$12:$K$311),"★★ Prata","★ Bronze")))</f>
        <v/>
      </c>
    </row>
    <row r="280" customFormat="false" ht="15" hidden="false" customHeight="false" outlineLevel="0" collapsed="false">
      <c r="B280" s="19" t="str">
        <f aca="false">IF(C280="","",ROW()-11)</f>
        <v/>
      </c>
      <c r="C280" s="20"/>
      <c r="D280" s="20"/>
      <c r="E280" s="20"/>
      <c r="F280" s="20"/>
      <c r="G280" s="21"/>
      <c r="H280" s="20"/>
      <c r="I280" s="22" t="str">
        <f aca="false">IF(OR(C280="",N(J280)=0),"",_xlfn.MINIFS(Compras!$B$6:$B$1005,Compras!$C$6:$C$1005,C280))</f>
        <v/>
      </c>
      <c r="J280" s="23" t="str">
        <f aca="false">IF(C280="","",COUNTIF(Compras!$C$6:$C$1005,C280))</f>
        <v/>
      </c>
      <c r="K280" s="24" t="str">
        <f aca="false">IF(C280="","",SUMIFS(Compras!$F$6:$F$1005,Compras!$C$6:$C$1005,C280))</f>
        <v/>
      </c>
      <c r="L280" s="22" t="str">
        <f aca="false">IF(OR(C280="",N(J280)=0),"",_xlfn.MAXIFS(Compras!$B$6:$B$1005,Compras!$C$6:$C$1005,C280))</f>
        <v/>
      </c>
      <c r="M280" s="25" t="str">
        <f aca="true">IF(C280="","",IF(N(J280)=0,"Sem compra",IF(TODAY()-L280&lt;=90,"Ativo","Sumido")))</f>
        <v/>
      </c>
      <c r="N280" s="25" t="str">
        <f aca="false">IF(OR(C280="",N(K280)=0),"",IF(K280&gt;=PERCENTILE($K$12:$K$311,0.8),"★★★ Ouro",IF(K280&gt;=MEDIAN($K$12:$K$311),"★★ Prata","★ Bronze")))</f>
        <v/>
      </c>
    </row>
    <row r="281" customFormat="false" ht="15" hidden="false" customHeight="false" outlineLevel="0" collapsed="false">
      <c r="B281" s="27" t="str">
        <f aca="false">IF(C281="","",ROW()-11)</f>
        <v/>
      </c>
      <c r="C281" s="28"/>
      <c r="D281" s="28"/>
      <c r="E281" s="28"/>
      <c r="F281" s="28"/>
      <c r="G281" s="29"/>
      <c r="H281" s="28"/>
      <c r="I281" s="22" t="str">
        <f aca="false">IF(OR(C281="",N(J281)=0),"",_xlfn.MINIFS(Compras!$B$6:$B$1005,Compras!$C$6:$C$1005,C281))</f>
        <v/>
      </c>
      <c r="J281" s="23" t="str">
        <f aca="false">IF(C281="","",COUNTIF(Compras!$C$6:$C$1005,C281))</f>
        <v/>
      </c>
      <c r="K281" s="24" t="str">
        <f aca="false">IF(C281="","",SUMIFS(Compras!$F$6:$F$1005,Compras!$C$6:$C$1005,C281))</f>
        <v/>
      </c>
      <c r="L281" s="22" t="str">
        <f aca="false">IF(OR(C281="",N(J281)=0),"",_xlfn.MAXIFS(Compras!$B$6:$B$1005,Compras!$C$6:$C$1005,C281))</f>
        <v/>
      </c>
      <c r="M281" s="25" t="str">
        <f aca="true">IF(C281="","",IF(N(J281)=0,"Sem compra",IF(TODAY()-L281&lt;=90,"Ativo","Sumido")))</f>
        <v/>
      </c>
      <c r="N281" s="25" t="str">
        <f aca="false">IF(OR(C281="",N(K281)=0),"",IF(K281&gt;=PERCENTILE($K$12:$K$311,0.8),"★★★ Ouro",IF(K281&gt;=MEDIAN($K$12:$K$311),"★★ Prata","★ Bronze")))</f>
        <v/>
      </c>
    </row>
    <row r="282" customFormat="false" ht="15" hidden="false" customHeight="false" outlineLevel="0" collapsed="false">
      <c r="B282" s="19" t="str">
        <f aca="false">IF(C282="","",ROW()-11)</f>
        <v/>
      </c>
      <c r="C282" s="20"/>
      <c r="D282" s="20"/>
      <c r="E282" s="20"/>
      <c r="F282" s="20"/>
      <c r="G282" s="21"/>
      <c r="H282" s="20"/>
      <c r="I282" s="22" t="str">
        <f aca="false">IF(OR(C282="",N(J282)=0),"",_xlfn.MINIFS(Compras!$B$6:$B$1005,Compras!$C$6:$C$1005,C282))</f>
        <v/>
      </c>
      <c r="J282" s="23" t="str">
        <f aca="false">IF(C282="","",COUNTIF(Compras!$C$6:$C$1005,C282))</f>
        <v/>
      </c>
      <c r="K282" s="24" t="str">
        <f aca="false">IF(C282="","",SUMIFS(Compras!$F$6:$F$1005,Compras!$C$6:$C$1005,C282))</f>
        <v/>
      </c>
      <c r="L282" s="22" t="str">
        <f aca="false">IF(OR(C282="",N(J282)=0),"",_xlfn.MAXIFS(Compras!$B$6:$B$1005,Compras!$C$6:$C$1005,C282))</f>
        <v/>
      </c>
      <c r="M282" s="25" t="str">
        <f aca="true">IF(C282="","",IF(N(J282)=0,"Sem compra",IF(TODAY()-L282&lt;=90,"Ativo","Sumido")))</f>
        <v/>
      </c>
      <c r="N282" s="25" t="str">
        <f aca="false">IF(OR(C282="",N(K282)=0),"",IF(K282&gt;=PERCENTILE($K$12:$K$311,0.8),"★★★ Ouro",IF(K282&gt;=MEDIAN($K$12:$K$311),"★★ Prata","★ Bronze")))</f>
        <v/>
      </c>
    </row>
    <row r="283" customFormat="false" ht="15" hidden="false" customHeight="false" outlineLevel="0" collapsed="false">
      <c r="B283" s="27" t="str">
        <f aca="false">IF(C283="","",ROW()-11)</f>
        <v/>
      </c>
      <c r="C283" s="28"/>
      <c r="D283" s="28"/>
      <c r="E283" s="28"/>
      <c r="F283" s="28"/>
      <c r="G283" s="29"/>
      <c r="H283" s="28"/>
      <c r="I283" s="22" t="str">
        <f aca="false">IF(OR(C283="",N(J283)=0),"",_xlfn.MINIFS(Compras!$B$6:$B$1005,Compras!$C$6:$C$1005,C283))</f>
        <v/>
      </c>
      <c r="J283" s="23" t="str">
        <f aca="false">IF(C283="","",COUNTIF(Compras!$C$6:$C$1005,C283))</f>
        <v/>
      </c>
      <c r="K283" s="24" t="str">
        <f aca="false">IF(C283="","",SUMIFS(Compras!$F$6:$F$1005,Compras!$C$6:$C$1005,C283))</f>
        <v/>
      </c>
      <c r="L283" s="22" t="str">
        <f aca="false">IF(OR(C283="",N(J283)=0),"",_xlfn.MAXIFS(Compras!$B$6:$B$1005,Compras!$C$6:$C$1005,C283))</f>
        <v/>
      </c>
      <c r="M283" s="25" t="str">
        <f aca="true">IF(C283="","",IF(N(J283)=0,"Sem compra",IF(TODAY()-L283&lt;=90,"Ativo","Sumido")))</f>
        <v/>
      </c>
      <c r="N283" s="25" t="str">
        <f aca="false">IF(OR(C283="",N(K283)=0),"",IF(K283&gt;=PERCENTILE($K$12:$K$311,0.8),"★★★ Ouro",IF(K283&gt;=MEDIAN($K$12:$K$311),"★★ Prata","★ Bronze")))</f>
        <v/>
      </c>
    </row>
    <row r="284" customFormat="false" ht="15" hidden="false" customHeight="false" outlineLevel="0" collapsed="false">
      <c r="B284" s="19" t="str">
        <f aca="false">IF(C284="","",ROW()-11)</f>
        <v/>
      </c>
      <c r="C284" s="20"/>
      <c r="D284" s="20"/>
      <c r="E284" s="20"/>
      <c r="F284" s="20"/>
      <c r="G284" s="21"/>
      <c r="H284" s="20"/>
      <c r="I284" s="22" t="str">
        <f aca="false">IF(OR(C284="",N(J284)=0),"",_xlfn.MINIFS(Compras!$B$6:$B$1005,Compras!$C$6:$C$1005,C284))</f>
        <v/>
      </c>
      <c r="J284" s="23" t="str">
        <f aca="false">IF(C284="","",COUNTIF(Compras!$C$6:$C$1005,C284))</f>
        <v/>
      </c>
      <c r="K284" s="24" t="str">
        <f aca="false">IF(C284="","",SUMIFS(Compras!$F$6:$F$1005,Compras!$C$6:$C$1005,C284))</f>
        <v/>
      </c>
      <c r="L284" s="22" t="str">
        <f aca="false">IF(OR(C284="",N(J284)=0),"",_xlfn.MAXIFS(Compras!$B$6:$B$1005,Compras!$C$6:$C$1005,C284))</f>
        <v/>
      </c>
      <c r="M284" s="25" t="str">
        <f aca="true">IF(C284="","",IF(N(J284)=0,"Sem compra",IF(TODAY()-L284&lt;=90,"Ativo","Sumido")))</f>
        <v/>
      </c>
      <c r="N284" s="25" t="str">
        <f aca="false">IF(OR(C284="",N(K284)=0),"",IF(K284&gt;=PERCENTILE($K$12:$K$311,0.8),"★★★ Ouro",IF(K284&gt;=MEDIAN($K$12:$K$311),"★★ Prata","★ Bronze")))</f>
        <v/>
      </c>
    </row>
    <row r="285" customFormat="false" ht="15" hidden="false" customHeight="false" outlineLevel="0" collapsed="false">
      <c r="B285" s="27" t="str">
        <f aca="false">IF(C285="","",ROW()-11)</f>
        <v/>
      </c>
      <c r="C285" s="28"/>
      <c r="D285" s="28"/>
      <c r="E285" s="28"/>
      <c r="F285" s="28"/>
      <c r="G285" s="29"/>
      <c r="H285" s="28"/>
      <c r="I285" s="22" t="str">
        <f aca="false">IF(OR(C285="",N(J285)=0),"",_xlfn.MINIFS(Compras!$B$6:$B$1005,Compras!$C$6:$C$1005,C285))</f>
        <v/>
      </c>
      <c r="J285" s="23" t="str">
        <f aca="false">IF(C285="","",COUNTIF(Compras!$C$6:$C$1005,C285))</f>
        <v/>
      </c>
      <c r="K285" s="24" t="str">
        <f aca="false">IF(C285="","",SUMIFS(Compras!$F$6:$F$1005,Compras!$C$6:$C$1005,C285))</f>
        <v/>
      </c>
      <c r="L285" s="22" t="str">
        <f aca="false">IF(OR(C285="",N(J285)=0),"",_xlfn.MAXIFS(Compras!$B$6:$B$1005,Compras!$C$6:$C$1005,C285))</f>
        <v/>
      </c>
      <c r="M285" s="25" t="str">
        <f aca="true">IF(C285="","",IF(N(J285)=0,"Sem compra",IF(TODAY()-L285&lt;=90,"Ativo","Sumido")))</f>
        <v/>
      </c>
      <c r="N285" s="25" t="str">
        <f aca="false">IF(OR(C285="",N(K285)=0),"",IF(K285&gt;=PERCENTILE($K$12:$K$311,0.8),"★★★ Ouro",IF(K285&gt;=MEDIAN($K$12:$K$311),"★★ Prata","★ Bronze")))</f>
        <v/>
      </c>
    </row>
    <row r="286" customFormat="false" ht="15" hidden="false" customHeight="false" outlineLevel="0" collapsed="false">
      <c r="B286" s="19" t="str">
        <f aca="false">IF(C286="","",ROW()-11)</f>
        <v/>
      </c>
      <c r="C286" s="20"/>
      <c r="D286" s="20"/>
      <c r="E286" s="20"/>
      <c r="F286" s="20"/>
      <c r="G286" s="21"/>
      <c r="H286" s="20"/>
      <c r="I286" s="22" t="str">
        <f aca="false">IF(OR(C286="",N(J286)=0),"",_xlfn.MINIFS(Compras!$B$6:$B$1005,Compras!$C$6:$C$1005,C286))</f>
        <v/>
      </c>
      <c r="J286" s="23" t="str">
        <f aca="false">IF(C286="","",COUNTIF(Compras!$C$6:$C$1005,C286))</f>
        <v/>
      </c>
      <c r="K286" s="24" t="str">
        <f aca="false">IF(C286="","",SUMIFS(Compras!$F$6:$F$1005,Compras!$C$6:$C$1005,C286))</f>
        <v/>
      </c>
      <c r="L286" s="22" t="str">
        <f aca="false">IF(OR(C286="",N(J286)=0),"",_xlfn.MAXIFS(Compras!$B$6:$B$1005,Compras!$C$6:$C$1005,C286))</f>
        <v/>
      </c>
      <c r="M286" s="25" t="str">
        <f aca="true">IF(C286="","",IF(N(J286)=0,"Sem compra",IF(TODAY()-L286&lt;=90,"Ativo","Sumido")))</f>
        <v/>
      </c>
      <c r="N286" s="25" t="str">
        <f aca="false">IF(OR(C286="",N(K286)=0),"",IF(K286&gt;=PERCENTILE($K$12:$K$311,0.8),"★★★ Ouro",IF(K286&gt;=MEDIAN($K$12:$K$311),"★★ Prata","★ Bronze")))</f>
        <v/>
      </c>
    </row>
    <row r="287" customFormat="false" ht="15" hidden="false" customHeight="false" outlineLevel="0" collapsed="false">
      <c r="B287" s="27" t="str">
        <f aca="false">IF(C287="","",ROW()-11)</f>
        <v/>
      </c>
      <c r="C287" s="28"/>
      <c r="D287" s="28"/>
      <c r="E287" s="28"/>
      <c r="F287" s="28"/>
      <c r="G287" s="29"/>
      <c r="H287" s="28"/>
      <c r="I287" s="22" t="str">
        <f aca="false">IF(OR(C287="",N(J287)=0),"",_xlfn.MINIFS(Compras!$B$6:$B$1005,Compras!$C$6:$C$1005,C287))</f>
        <v/>
      </c>
      <c r="J287" s="23" t="str">
        <f aca="false">IF(C287="","",COUNTIF(Compras!$C$6:$C$1005,C287))</f>
        <v/>
      </c>
      <c r="K287" s="24" t="str">
        <f aca="false">IF(C287="","",SUMIFS(Compras!$F$6:$F$1005,Compras!$C$6:$C$1005,C287))</f>
        <v/>
      </c>
      <c r="L287" s="22" t="str">
        <f aca="false">IF(OR(C287="",N(J287)=0),"",_xlfn.MAXIFS(Compras!$B$6:$B$1005,Compras!$C$6:$C$1005,C287))</f>
        <v/>
      </c>
      <c r="M287" s="25" t="str">
        <f aca="true">IF(C287="","",IF(N(J287)=0,"Sem compra",IF(TODAY()-L287&lt;=90,"Ativo","Sumido")))</f>
        <v/>
      </c>
      <c r="N287" s="25" t="str">
        <f aca="false">IF(OR(C287="",N(K287)=0),"",IF(K287&gt;=PERCENTILE($K$12:$K$311,0.8),"★★★ Ouro",IF(K287&gt;=MEDIAN($K$12:$K$311),"★★ Prata","★ Bronze")))</f>
        <v/>
      </c>
    </row>
    <row r="288" customFormat="false" ht="15" hidden="false" customHeight="false" outlineLevel="0" collapsed="false">
      <c r="B288" s="19" t="str">
        <f aca="false">IF(C288="","",ROW()-11)</f>
        <v/>
      </c>
      <c r="C288" s="20"/>
      <c r="D288" s="20"/>
      <c r="E288" s="20"/>
      <c r="F288" s="20"/>
      <c r="G288" s="21"/>
      <c r="H288" s="20"/>
      <c r="I288" s="22" t="str">
        <f aca="false">IF(OR(C288="",N(J288)=0),"",_xlfn.MINIFS(Compras!$B$6:$B$1005,Compras!$C$6:$C$1005,C288))</f>
        <v/>
      </c>
      <c r="J288" s="23" t="str">
        <f aca="false">IF(C288="","",COUNTIF(Compras!$C$6:$C$1005,C288))</f>
        <v/>
      </c>
      <c r="K288" s="24" t="str">
        <f aca="false">IF(C288="","",SUMIFS(Compras!$F$6:$F$1005,Compras!$C$6:$C$1005,C288))</f>
        <v/>
      </c>
      <c r="L288" s="22" t="str">
        <f aca="false">IF(OR(C288="",N(J288)=0),"",_xlfn.MAXIFS(Compras!$B$6:$B$1005,Compras!$C$6:$C$1005,C288))</f>
        <v/>
      </c>
      <c r="M288" s="25" t="str">
        <f aca="true">IF(C288="","",IF(N(J288)=0,"Sem compra",IF(TODAY()-L288&lt;=90,"Ativo","Sumido")))</f>
        <v/>
      </c>
      <c r="N288" s="25" t="str">
        <f aca="false">IF(OR(C288="",N(K288)=0),"",IF(K288&gt;=PERCENTILE($K$12:$K$311,0.8),"★★★ Ouro",IF(K288&gt;=MEDIAN($K$12:$K$311),"★★ Prata","★ Bronze")))</f>
        <v/>
      </c>
    </row>
    <row r="289" customFormat="false" ht="15" hidden="false" customHeight="false" outlineLevel="0" collapsed="false">
      <c r="B289" s="27" t="str">
        <f aca="false">IF(C289="","",ROW()-11)</f>
        <v/>
      </c>
      <c r="C289" s="28"/>
      <c r="D289" s="28"/>
      <c r="E289" s="28"/>
      <c r="F289" s="28"/>
      <c r="G289" s="29"/>
      <c r="H289" s="28"/>
      <c r="I289" s="22" t="str">
        <f aca="false">IF(OR(C289="",N(J289)=0),"",_xlfn.MINIFS(Compras!$B$6:$B$1005,Compras!$C$6:$C$1005,C289))</f>
        <v/>
      </c>
      <c r="J289" s="23" t="str">
        <f aca="false">IF(C289="","",COUNTIF(Compras!$C$6:$C$1005,C289))</f>
        <v/>
      </c>
      <c r="K289" s="24" t="str">
        <f aca="false">IF(C289="","",SUMIFS(Compras!$F$6:$F$1005,Compras!$C$6:$C$1005,C289))</f>
        <v/>
      </c>
      <c r="L289" s="22" t="str">
        <f aca="false">IF(OR(C289="",N(J289)=0),"",_xlfn.MAXIFS(Compras!$B$6:$B$1005,Compras!$C$6:$C$1005,C289))</f>
        <v/>
      </c>
      <c r="M289" s="25" t="str">
        <f aca="true">IF(C289="","",IF(N(J289)=0,"Sem compra",IF(TODAY()-L289&lt;=90,"Ativo","Sumido")))</f>
        <v/>
      </c>
      <c r="N289" s="25" t="str">
        <f aca="false">IF(OR(C289="",N(K289)=0),"",IF(K289&gt;=PERCENTILE($K$12:$K$311,0.8),"★★★ Ouro",IF(K289&gt;=MEDIAN($K$12:$K$311),"★★ Prata","★ Bronze")))</f>
        <v/>
      </c>
    </row>
    <row r="290" customFormat="false" ht="15" hidden="false" customHeight="false" outlineLevel="0" collapsed="false">
      <c r="B290" s="19" t="str">
        <f aca="false">IF(C290="","",ROW()-11)</f>
        <v/>
      </c>
      <c r="C290" s="20"/>
      <c r="D290" s="20"/>
      <c r="E290" s="20"/>
      <c r="F290" s="20"/>
      <c r="G290" s="21"/>
      <c r="H290" s="20"/>
      <c r="I290" s="22" t="str">
        <f aca="false">IF(OR(C290="",N(J290)=0),"",_xlfn.MINIFS(Compras!$B$6:$B$1005,Compras!$C$6:$C$1005,C290))</f>
        <v/>
      </c>
      <c r="J290" s="23" t="str">
        <f aca="false">IF(C290="","",COUNTIF(Compras!$C$6:$C$1005,C290))</f>
        <v/>
      </c>
      <c r="K290" s="24" t="str">
        <f aca="false">IF(C290="","",SUMIFS(Compras!$F$6:$F$1005,Compras!$C$6:$C$1005,C290))</f>
        <v/>
      </c>
      <c r="L290" s="22" t="str">
        <f aca="false">IF(OR(C290="",N(J290)=0),"",_xlfn.MAXIFS(Compras!$B$6:$B$1005,Compras!$C$6:$C$1005,C290))</f>
        <v/>
      </c>
      <c r="M290" s="25" t="str">
        <f aca="true">IF(C290="","",IF(N(J290)=0,"Sem compra",IF(TODAY()-L290&lt;=90,"Ativo","Sumido")))</f>
        <v/>
      </c>
      <c r="N290" s="25" t="str">
        <f aca="false">IF(OR(C290="",N(K290)=0),"",IF(K290&gt;=PERCENTILE($K$12:$K$311,0.8),"★★★ Ouro",IF(K290&gt;=MEDIAN($K$12:$K$311),"★★ Prata","★ Bronze")))</f>
        <v/>
      </c>
    </row>
    <row r="291" customFormat="false" ht="15" hidden="false" customHeight="false" outlineLevel="0" collapsed="false">
      <c r="B291" s="27" t="str">
        <f aca="false">IF(C291="","",ROW()-11)</f>
        <v/>
      </c>
      <c r="C291" s="28"/>
      <c r="D291" s="28"/>
      <c r="E291" s="28"/>
      <c r="F291" s="28"/>
      <c r="G291" s="29"/>
      <c r="H291" s="28"/>
      <c r="I291" s="22" t="str">
        <f aca="false">IF(OR(C291="",N(J291)=0),"",_xlfn.MINIFS(Compras!$B$6:$B$1005,Compras!$C$6:$C$1005,C291))</f>
        <v/>
      </c>
      <c r="J291" s="23" t="str">
        <f aca="false">IF(C291="","",COUNTIF(Compras!$C$6:$C$1005,C291))</f>
        <v/>
      </c>
      <c r="K291" s="24" t="str">
        <f aca="false">IF(C291="","",SUMIFS(Compras!$F$6:$F$1005,Compras!$C$6:$C$1005,C291))</f>
        <v/>
      </c>
      <c r="L291" s="22" t="str">
        <f aca="false">IF(OR(C291="",N(J291)=0),"",_xlfn.MAXIFS(Compras!$B$6:$B$1005,Compras!$C$6:$C$1005,C291))</f>
        <v/>
      </c>
      <c r="M291" s="25" t="str">
        <f aca="true">IF(C291="","",IF(N(J291)=0,"Sem compra",IF(TODAY()-L291&lt;=90,"Ativo","Sumido")))</f>
        <v/>
      </c>
      <c r="N291" s="25" t="str">
        <f aca="false">IF(OR(C291="",N(K291)=0),"",IF(K291&gt;=PERCENTILE($K$12:$K$311,0.8),"★★★ Ouro",IF(K291&gt;=MEDIAN($K$12:$K$311),"★★ Prata","★ Bronze")))</f>
        <v/>
      </c>
    </row>
    <row r="292" customFormat="false" ht="15" hidden="false" customHeight="false" outlineLevel="0" collapsed="false">
      <c r="B292" s="19" t="str">
        <f aca="false">IF(C292="","",ROW()-11)</f>
        <v/>
      </c>
      <c r="C292" s="20"/>
      <c r="D292" s="20"/>
      <c r="E292" s="20"/>
      <c r="F292" s="20"/>
      <c r="G292" s="21"/>
      <c r="H292" s="20"/>
      <c r="I292" s="22" t="str">
        <f aca="false">IF(OR(C292="",N(J292)=0),"",_xlfn.MINIFS(Compras!$B$6:$B$1005,Compras!$C$6:$C$1005,C292))</f>
        <v/>
      </c>
      <c r="J292" s="23" t="str">
        <f aca="false">IF(C292="","",COUNTIF(Compras!$C$6:$C$1005,C292))</f>
        <v/>
      </c>
      <c r="K292" s="24" t="str">
        <f aca="false">IF(C292="","",SUMIFS(Compras!$F$6:$F$1005,Compras!$C$6:$C$1005,C292))</f>
        <v/>
      </c>
      <c r="L292" s="22" t="str">
        <f aca="false">IF(OR(C292="",N(J292)=0),"",_xlfn.MAXIFS(Compras!$B$6:$B$1005,Compras!$C$6:$C$1005,C292))</f>
        <v/>
      </c>
      <c r="M292" s="25" t="str">
        <f aca="true">IF(C292="","",IF(N(J292)=0,"Sem compra",IF(TODAY()-L292&lt;=90,"Ativo","Sumido")))</f>
        <v/>
      </c>
      <c r="N292" s="25" t="str">
        <f aca="false">IF(OR(C292="",N(K292)=0),"",IF(K292&gt;=PERCENTILE($K$12:$K$311,0.8),"★★★ Ouro",IF(K292&gt;=MEDIAN($K$12:$K$311),"★★ Prata","★ Bronze")))</f>
        <v/>
      </c>
    </row>
    <row r="293" customFormat="false" ht="15" hidden="false" customHeight="false" outlineLevel="0" collapsed="false">
      <c r="B293" s="27" t="str">
        <f aca="false">IF(C293="","",ROW()-11)</f>
        <v/>
      </c>
      <c r="C293" s="28"/>
      <c r="D293" s="28"/>
      <c r="E293" s="28"/>
      <c r="F293" s="28"/>
      <c r="G293" s="29"/>
      <c r="H293" s="28"/>
      <c r="I293" s="22" t="str">
        <f aca="false">IF(OR(C293="",N(J293)=0),"",_xlfn.MINIFS(Compras!$B$6:$B$1005,Compras!$C$6:$C$1005,C293))</f>
        <v/>
      </c>
      <c r="J293" s="23" t="str">
        <f aca="false">IF(C293="","",COUNTIF(Compras!$C$6:$C$1005,C293))</f>
        <v/>
      </c>
      <c r="K293" s="24" t="str">
        <f aca="false">IF(C293="","",SUMIFS(Compras!$F$6:$F$1005,Compras!$C$6:$C$1005,C293))</f>
        <v/>
      </c>
      <c r="L293" s="22" t="str">
        <f aca="false">IF(OR(C293="",N(J293)=0),"",_xlfn.MAXIFS(Compras!$B$6:$B$1005,Compras!$C$6:$C$1005,C293))</f>
        <v/>
      </c>
      <c r="M293" s="25" t="str">
        <f aca="true">IF(C293="","",IF(N(J293)=0,"Sem compra",IF(TODAY()-L293&lt;=90,"Ativo","Sumido")))</f>
        <v/>
      </c>
      <c r="N293" s="25" t="str">
        <f aca="false">IF(OR(C293="",N(K293)=0),"",IF(K293&gt;=PERCENTILE($K$12:$K$311,0.8),"★★★ Ouro",IF(K293&gt;=MEDIAN($K$12:$K$311),"★★ Prata","★ Bronze")))</f>
        <v/>
      </c>
    </row>
    <row r="294" customFormat="false" ht="15" hidden="false" customHeight="false" outlineLevel="0" collapsed="false">
      <c r="B294" s="19" t="str">
        <f aca="false">IF(C294="","",ROW()-11)</f>
        <v/>
      </c>
      <c r="C294" s="20"/>
      <c r="D294" s="20"/>
      <c r="E294" s="20"/>
      <c r="F294" s="20"/>
      <c r="G294" s="21"/>
      <c r="H294" s="20"/>
      <c r="I294" s="22" t="str">
        <f aca="false">IF(OR(C294="",N(J294)=0),"",_xlfn.MINIFS(Compras!$B$6:$B$1005,Compras!$C$6:$C$1005,C294))</f>
        <v/>
      </c>
      <c r="J294" s="23" t="str">
        <f aca="false">IF(C294="","",COUNTIF(Compras!$C$6:$C$1005,C294))</f>
        <v/>
      </c>
      <c r="K294" s="24" t="str">
        <f aca="false">IF(C294="","",SUMIFS(Compras!$F$6:$F$1005,Compras!$C$6:$C$1005,C294))</f>
        <v/>
      </c>
      <c r="L294" s="22" t="str">
        <f aca="false">IF(OR(C294="",N(J294)=0),"",_xlfn.MAXIFS(Compras!$B$6:$B$1005,Compras!$C$6:$C$1005,C294))</f>
        <v/>
      </c>
      <c r="M294" s="25" t="str">
        <f aca="true">IF(C294="","",IF(N(J294)=0,"Sem compra",IF(TODAY()-L294&lt;=90,"Ativo","Sumido")))</f>
        <v/>
      </c>
      <c r="N294" s="25" t="str">
        <f aca="false">IF(OR(C294="",N(K294)=0),"",IF(K294&gt;=PERCENTILE($K$12:$K$311,0.8),"★★★ Ouro",IF(K294&gt;=MEDIAN($K$12:$K$311),"★★ Prata","★ Bronze")))</f>
        <v/>
      </c>
    </row>
    <row r="295" customFormat="false" ht="15" hidden="false" customHeight="false" outlineLevel="0" collapsed="false">
      <c r="B295" s="27" t="str">
        <f aca="false">IF(C295="","",ROW()-11)</f>
        <v/>
      </c>
      <c r="C295" s="28"/>
      <c r="D295" s="28"/>
      <c r="E295" s="28"/>
      <c r="F295" s="28"/>
      <c r="G295" s="29"/>
      <c r="H295" s="28"/>
      <c r="I295" s="22" t="str">
        <f aca="false">IF(OR(C295="",N(J295)=0),"",_xlfn.MINIFS(Compras!$B$6:$B$1005,Compras!$C$6:$C$1005,C295))</f>
        <v/>
      </c>
      <c r="J295" s="23" t="str">
        <f aca="false">IF(C295="","",COUNTIF(Compras!$C$6:$C$1005,C295))</f>
        <v/>
      </c>
      <c r="K295" s="24" t="str">
        <f aca="false">IF(C295="","",SUMIFS(Compras!$F$6:$F$1005,Compras!$C$6:$C$1005,C295))</f>
        <v/>
      </c>
      <c r="L295" s="22" t="str">
        <f aca="false">IF(OR(C295="",N(J295)=0),"",_xlfn.MAXIFS(Compras!$B$6:$B$1005,Compras!$C$6:$C$1005,C295))</f>
        <v/>
      </c>
      <c r="M295" s="25" t="str">
        <f aca="true">IF(C295="","",IF(N(J295)=0,"Sem compra",IF(TODAY()-L295&lt;=90,"Ativo","Sumido")))</f>
        <v/>
      </c>
      <c r="N295" s="25" t="str">
        <f aca="false">IF(OR(C295="",N(K295)=0),"",IF(K295&gt;=PERCENTILE($K$12:$K$311,0.8),"★★★ Ouro",IF(K295&gt;=MEDIAN($K$12:$K$311),"★★ Prata","★ Bronze")))</f>
        <v/>
      </c>
    </row>
    <row r="296" customFormat="false" ht="15" hidden="false" customHeight="false" outlineLevel="0" collapsed="false">
      <c r="B296" s="19" t="str">
        <f aca="false">IF(C296="","",ROW()-11)</f>
        <v/>
      </c>
      <c r="C296" s="20"/>
      <c r="D296" s="20"/>
      <c r="E296" s="20"/>
      <c r="F296" s="20"/>
      <c r="G296" s="21"/>
      <c r="H296" s="20"/>
      <c r="I296" s="22" t="str">
        <f aca="false">IF(OR(C296="",N(J296)=0),"",_xlfn.MINIFS(Compras!$B$6:$B$1005,Compras!$C$6:$C$1005,C296))</f>
        <v/>
      </c>
      <c r="J296" s="23" t="str">
        <f aca="false">IF(C296="","",COUNTIF(Compras!$C$6:$C$1005,C296))</f>
        <v/>
      </c>
      <c r="K296" s="24" t="str">
        <f aca="false">IF(C296="","",SUMIFS(Compras!$F$6:$F$1005,Compras!$C$6:$C$1005,C296))</f>
        <v/>
      </c>
      <c r="L296" s="22" t="str">
        <f aca="false">IF(OR(C296="",N(J296)=0),"",_xlfn.MAXIFS(Compras!$B$6:$B$1005,Compras!$C$6:$C$1005,C296))</f>
        <v/>
      </c>
      <c r="M296" s="25" t="str">
        <f aca="true">IF(C296="","",IF(N(J296)=0,"Sem compra",IF(TODAY()-L296&lt;=90,"Ativo","Sumido")))</f>
        <v/>
      </c>
      <c r="N296" s="25" t="str">
        <f aca="false">IF(OR(C296="",N(K296)=0),"",IF(K296&gt;=PERCENTILE($K$12:$K$311,0.8),"★★★ Ouro",IF(K296&gt;=MEDIAN($K$12:$K$311),"★★ Prata","★ Bronze")))</f>
        <v/>
      </c>
    </row>
    <row r="297" customFormat="false" ht="15" hidden="false" customHeight="false" outlineLevel="0" collapsed="false">
      <c r="B297" s="27" t="str">
        <f aca="false">IF(C297="","",ROW()-11)</f>
        <v/>
      </c>
      <c r="C297" s="28"/>
      <c r="D297" s="28"/>
      <c r="E297" s="28"/>
      <c r="F297" s="28"/>
      <c r="G297" s="29"/>
      <c r="H297" s="28"/>
      <c r="I297" s="22" t="str">
        <f aca="false">IF(OR(C297="",N(J297)=0),"",_xlfn.MINIFS(Compras!$B$6:$B$1005,Compras!$C$6:$C$1005,C297))</f>
        <v/>
      </c>
      <c r="J297" s="23" t="str">
        <f aca="false">IF(C297="","",COUNTIF(Compras!$C$6:$C$1005,C297))</f>
        <v/>
      </c>
      <c r="K297" s="24" t="str">
        <f aca="false">IF(C297="","",SUMIFS(Compras!$F$6:$F$1005,Compras!$C$6:$C$1005,C297))</f>
        <v/>
      </c>
      <c r="L297" s="22" t="str">
        <f aca="false">IF(OR(C297="",N(J297)=0),"",_xlfn.MAXIFS(Compras!$B$6:$B$1005,Compras!$C$6:$C$1005,C297))</f>
        <v/>
      </c>
      <c r="M297" s="25" t="str">
        <f aca="true">IF(C297="","",IF(N(J297)=0,"Sem compra",IF(TODAY()-L297&lt;=90,"Ativo","Sumido")))</f>
        <v/>
      </c>
      <c r="N297" s="25" t="str">
        <f aca="false">IF(OR(C297="",N(K297)=0),"",IF(K297&gt;=PERCENTILE($K$12:$K$311,0.8),"★★★ Ouro",IF(K297&gt;=MEDIAN($K$12:$K$311),"★★ Prata","★ Bronze")))</f>
        <v/>
      </c>
    </row>
    <row r="298" customFormat="false" ht="15" hidden="false" customHeight="false" outlineLevel="0" collapsed="false">
      <c r="B298" s="19" t="str">
        <f aca="false">IF(C298="","",ROW()-11)</f>
        <v/>
      </c>
      <c r="C298" s="20"/>
      <c r="D298" s="20"/>
      <c r="E298" s="20"/>
      <c r="F298" s="20"/>
      <c r="G298" s="21"/>
      <c r="H298" s="20"/>
      <c r="I298" s="22" t="str">
        <f aca="false">IF(OR(C298="",N(J298)=0),"",_xlfn.MINIFS(Compras!$B$6:$B$1005,Compras!$C$6:$C$1005,C298))</f>
        <v/>
      </c>
      <c r="J298" s="23" t="str">
        <f aca="false">IF(C298="","",COUNTIF(Compras!$C$6:$C$1005,C298))</f>
        <v/>
      </c>
      <c r="K298" s="24" t="str">
        <f aca="false">IF(C298="","",SUMIFS(Compras!$F$6:$F$1005,Compras!$C$6:$C$1005,C298))</f>
        <v/>
      </c>
      <c r="L298" s="22" t="str">
        <f aca="false">IF(OR(C298="",N(J298)=0),"",_xlfn.MAXIFS(Compras!$B$6:$B$1005,Compras!$C$6:$C$1005,C298))</f>
        <v/>
      </c>
      <c r="M298" s="25" t="str">
        <f aca="true">IF(C298="","",IF(N(J298)=0,"Sem compra",IF(TODAY()-L298&lt;=90,"Ativo","Sumido")))</f>
        <v/>
      </c>
      <c r="N298" s="25" t="str">
        <f aca="false">IF(OR(C298="",N(K298)=0),"",IF(K298&gt;=PERCENTILE($K$12:$K$311,0.8),"★★★ Ouro",IF(K298&gt;=MEDIAN($K$12:$K$311),"★★ Prata","★ Bronze")))</f>
        <v/>
      </c>
    </row>
    <row r="299" customFormat="false" ht="15" hidden="false" customHeight="false" outlineLevel="0" collapsed="false">
      <c r="B299" s="27" t="str">
        <f aca="false">IF(C299="","",ROW()-11)</f>
        <v/>
      </c>
      <c r="C299" s="28"/>
      <c r="D299" s="28"/>
      <c r="E299" s="28"/>
      <c r="F299" s="28"/>
      <c r="G299" s="29"/>
      <c r="H299" s="28"/>
      <c r="I299" s="22" t="str">
        <f aca="false">IF(OR(C299="",N(J299)=0),"",_xlfn.MINIFS(Compras!$B$6:$B$1005,Compras!$C$6:$C$1005,C299))</f>
        <v/>
      </c>
      <c r="J299" s="23" t="str">
        <f aca="false">IF(C299="","",COUNTIF(Compras!$C$6:$C$1005,C299))</f>
        <v/>
      </c>
      <c r="K299" s="24" t="str">
        <f aca="false">IF(C299="","",SUMIFS(Compras!$F$6:$F$1005,Compras!$C$6:$C$1005,C299))</f>
        <v/>
      </c>
      <c r="L299" s="22" t="str">
        <f aca="false">IF(OR(C299="",N(J299)=0),"",_xlfn.MAXIFS(Compras!$B$6:$B$1005,Compras!$C$6:$C$1005,C299))</f>
        <v/>
      </c>
      <c r="M299" s="25" t="str">
        <f aca="true">IF(C299="","",IF(N(J299)=0,"Sem compra",IF(TODAY()-L299&lt;=90,"Ativo","Sumido")))</f>
        <v/>
      </c>
      <c r="N299" s="25" t="str">
        <f aca="false">IF(OR(C299="",N(K299)=0),"",IF(K299&gt;=PERCENTILE($K$12:$K$311,0.8),"★★★ Ouro",IF(K299&gt;=MEDIAN($K$12:$K$311),"★★ Prata","★ Bronze")))</f>
        <v/>
      </c>
    </row>
    <row r="300" customFormat="false" ht="15" hidden="false" customHeight="false" outlineLevel="0" collapsed="false">
      <c r="B300" s="19" t="str">
        <f aca="false">IF(C300="","",ROW()-11)</f>
        <v/>
      </c>
      <c r="C300" s="20"/>
      <c r="D300" s="20"/>
      <c r="E300" s="20"/>
      <c r="F300" s="20"/>
      <c r="G300" s="21"/>
      <c r="H300" s="20"/>
      <c r="I300" s="22" t="str">
        <f aca="false">IF(OR(C300="",N(J300)=0),"",_xlfn.MINIFS(Compras!$B$6:$B$1005,Compras!$C$6:$C$1005,C300))</f>
        <v/>
      </c>
      <c r="J300" s="23" t="str">
        <f aca="false">IF(C300="","",COUNTIF(Compras!$C$6:$C$1005,C300))</f>
        <v/>
      </c>
      <c r="K300" s="24" t="str">
        <f aca="false">IF(C300="","",SUMIFS(Compras!$F$6:$F$1005,Compras!$C$6:$C$1005,C300))</f>
        <v/>
      </c>
      <c r="L300" s="22" t="str">
        <f aca="false">IF(OR(C300="",N(J300)=0),"",_xlfn.MAXIFS(Compras!$B$6:$B$1005,Compras!$C$6:$C$1005,C300))</f>
        <v/>
      </c>
      <c r="M300" s="25" t="str">
        <f aca="true">IF(C300="","",IF(N(J300)=0,"Sem compra",IF(TODAY()-L300&lt;=90,"Ativo","Sumido")))</f>
        <v/>
      </c>
      <c r="N300" s="25" t="str">
        <f aca="false">IF(OR(C300="",N(K300)=0),"",IF(K300&gt;=PERCENTILE($K$12:$K$311,0.8),"★★★ Ouro",IF(K300&gt;=MEDIAN($K$12:$K$311),"★★ Prata","★ Bronze")))</f>
        <v/>
      </c>
    </row>
    <row r="301" customFormat="false" ht="15" hidden="false" customHeight="false" outlineLevel="0" collapsed="false">
      <c r="B301" s="27" t="str">
        <f aca="false">IF(C301="","",ROW()-11)</f>
        <v/>
      </c>
      <c r="C301" s="28"/>
      <c r="D301" s="28"/>
      <c r="E301" s="28"/>
      <c r="F301" s="28"/>
      <c r="G301" s="29"/>
      <c r="H301" s="28"/>
      <c r="I301" s="22" t="str">
        <f aca="false">IF(OR(C301="",N(J301)=0),"",_xlfn.MINIFS(Compras!$B$6:$B$1005,Compras!$C$6:$C$1005,C301))</f>
        <v/>
      </c>
      <c r="J301" s="23" t="str">
        <f aca="false">IF(C301="","",COUNTIF(Compras!$C$6:$C$1005,C301))</f>
        <v/>
      </c>
      <c r="K301" s="24" t="str">
        <f aca="false">IF(C301="","",SUMIFS(Compras!$F$6:$F$1005,Compras!$C$6:$C$1005,C301))</f>
        <v/>
      </c>
      <c r="L301" s="22" t="str">
        <f aca="false">IF(OR(C301="",N(J301)=0),"",_xlfn.MAXIFS(Compras!$B$6:$B$1005,Compras!$C$6:$C$1005,C301))</f>
        <v/>
      </c>
      <c r="M301" s="25" t="str">
        <f aca="true">IF(C301="","",IF(N(J301)=0,"Sem compra",IF(TODAY()-L301&lt;=90,"Ativo","Sumido")))</f>
        <v/>
      </c>
      <c r="N301" s="25" t="str">
        <f aca="false">IF(OR(C301="",N(K301)=0),"",IF(K301&gt;=PERCENTILE($K$12:$K$311,0.8),"★★★ Ouro",IF(K301&gt;=MEDIAN($K$12:$K$311),"★★ Prata","★ Bronze")))</f>
        <v/>
      </c>
    </row>
    <row r="302" customFormat="false" ht="15" hidden="false" customHeight="false" outlineLevel="0" collapsed="false">
      <c r="B302" s="19" t="str">
        <f aca="false">IF(C302="","",ROW()-11)</f>
        <v/>
      </c>
      <c r="C302" s="20"/>
      <c r="D302" s="20"/>
      <c r="E302" s="20"/>
      <c r="F302" s="20"/>
      <c r="G302" s="21"/>
      <c r="H302" s="20"/>
      <c r="I302" s="22" t="str">
        <f aca="false">IF(OR(C302="",N(J302)=0),"",_xlfn.MINIFS(Compras!$B$6:$B$1005,Compras!$C$6:$C$1005,C302))</f>
        <v/>
      </c>
      <c r="J302" s="23" t="str">
        <f aca="false">IF(C302="","",COUNTIF(Compras!$C$6:$C$1005,C302))</f>
        <v/>
      </c>
      <c r="K302" s="24" t="str">
        <f aca="false">IF(C302="","",SUMIFS(Compras!$F$6:$F$1005,Compras!$C$6:$C$1005,C302))</f>
        <v/>
      </c>
      <c r="L302" s="22" t="str">
        <f aca="false">IF(OR(C302="",N(J302)=0),"",_xlfn.MAXIFS(Compras!$B$6:$B$1005,Compras!$C$6:$C$1005,C302))</f>
        <v/>
      </c>
      <c r="M302" s="25" t="str">
        <f aca="true">IF(C302="","",IF(N(J302)=0,"Sem compra",IF(TODAY()-L302&lt;=90,"Ativo","Sumido")))</f>
        <v/>
      </c>
      <c r="N302" s="25" t="str">
        <f aca="false">IF(OR(C302="",N(K302)=0),"",IF(K302&gt;=PERCENTILE($K$12:$K$311,0.8),"★★★ Ouro",IF(K302&gt;=MEDIAN($K$12:$K$311),"★★ Prata","★ Bronze")))</f>
        <v/>
      </c>
    </row>
    <row r="303" customFormat="false" ht="15" hidden="false" customHeight="false" outlineLevel="0" collapsed="false">
      <c r="B303" s="27" t="str">
        <f aca="false">IF(C303="","",ROW()-11)</f>
        <v/>
      </c>
      <c r="C303" s="28"/>
      <c r="D303" s="28"/>
      <c r="E303" s="28"/>
      <c r="F303" s="28"/>
      <c r="G303" s="29"/>
      <c r="H303" s="28"/>
      <c r="I303" s="22" t="str">
        <f aca="false">IF(OR(C303="",N(J303)=0),"",_xlfn.MINIFS(Compras!$B$6:$B$1005,Compras!$C$6:$C$1005,C303))</f>
        <v/>
      </c>
      <c r="J303" s="23" t="str">
        <f aca="false">IF(C303="","",COUNTIF(Compras!$C$6:$C$1005,C303))</f>
        <v/>
      </c>
      <c r="K303" s="24" t="str">
        <f aca="false">IF(C303="","",SUMIFS(Compras!$F$6:$F$1005,Compras!$C$6:$C$1005,C303))</f>
        <v/>
      </c>
      <c r="L303" s="22" t="str">
        <f aca="false">IF(OR(C303="",N(J303)=0),"",_xlfn.MAXIFS(Compras!$B$6:$B$1005,Compras!$C$6:$C$1005,C303))</f>
        <v/>
      </c>
      <c r="M303" s="25" t="str">
        <f aca="true">IF(C303="","",IF(N(J303)=0,"Sem compra",IF(TODAY()-L303&lt;=90,"Ativo","Sumido")))</f>
        <v/>
      </c>
      <c r="N303" s="25" t="str">
        <f aca="false">IF(OR(C303="",N(K303)=0),"",IF(K303&gt;=PERCENTILE($K$12:$K$311,0.8),"★★★ Ouro",IF(K303&gt;=MEDIAN($K$12:$K$311),"★★ Prata","★ Bronze")))</f>
        <v/>
      </c>
    </row>
    <row r="304" customFormat="false" ht="15" hidden="false" customHeight="false" outlineLevel="0" collapsed="false">
      <c r="B304" s="19" t="str">
        <f aca="false">IF(C304="","",ROW()-11)</f>
        <v/>
      </c>
      <c r="C304" s="20"/>
      <c r="D304" s="20"/>
      <c r="E304" s="20"/>
      <c r="F304" s="20"/>
      <c r="G304" s="21"/>
      <c r="H304" s="20"/>
      <c r="I304" s="22" t="str">
        <f aca="false">IF(OR(C304="",N(J304)=0),"",_xlfn.MINIFS(Compras!$B$6:$B$1005,Compras!$C$6:$C$1005,C304))</f>
        <v/>
      </c>
      <c r="J304" s="23" t="str">
        <f aca="false">IF(C304="","",COUNTIF(Compras!$C$6:$C$1005,C304))</f>
        <v/>
      </c>
      <c r="K304" s="24" t="str">
        <f aca="false">IF(C304="","",SUMIFS(Compras!$F$6:$F$1005,Compras!$C$6:$C$1005,C304))</f>
        <v/>
      </c>
      <c r="L304" s="22" t="str">
        <f aca="false">IF(OR(C304="",N(J304)=0),"",_xlfn.MAXIFS(Compras!$B$6:$B$1005,Compras!$C$6:$C$1005,C304))</f>
        <v/>
      </c>
      <c r="M304" s="25" t="str">
        <f aca="true">IF(C304="","",IF(N(J304)=0,"Sem compra",IF(TODAY()-L304&lt;=90,"Ativo","Sumido")))</f>
        <v/>
      </c>
      <c r="N304" s="25" t="str">
        <f aca="false">IF(OR(C304="",N(K304)=0),"",IF(K304&gt;=PERCENTILE($K$12:$K$311,0.8),"★★★ Ouro",IF(K304&gt;=MEDIAN($K$12:$K$311),"★★ Prata","★ Bronze")))</f>
        <v/>
      </c>
    </row>
    <row r="305" customFormat="false" ht="15" hidden="false" customHeight="false" outlineLevel="0" collapsed="false">
      <c r="B305" s="27" t="str">
        <f aca="false">IF(C305="","",ROW()-11)</f>
        <v/>
      </c>
      <c r="C305" s="28"/>
      <c r="D305" s="28"/>
      <c r="E305" s="28"/>
      <c r="F305" s="28"/>
      <c r="G305" s="29"/>
      <c r="H305" s="28"/>
      <c r="I305" s="22" t="str">
        <f aca="false">IF(OR(C305="",N(J305)=0),"",_xlfn.MINIFS(Compras!$B$6:$B$1005,Compras!$C$6:$C$1005,C305))</f>
        <v/>
      </c>
      <c r="J305" s="23" t="str">
        <f aca="false">IF(C305="","",COUNTIF(Compras!$C$6:$C$1005,C305))</f>
        <v/>
      </c>
      <c r="K305" s="24" t="str">
        <f aca="false">IF(C305="","",SUMIFS(Compras!$F$6:$F$1005,Compras!$C$6:$C$1005,C305))</f>
        <v/>
      </c>
      <c r="L305" s="22" t="str">
        <f aca="false">IF(OR(C305="",N(J305)=0),"",_xlfn.MAXIFS(Compras!$B$6:$B$1005,Compras!$C$6:$C$1005,C305))</f>
        <v/>
      </c>
      <c r="M305" s="25" t="str">
        <f aca="true">IF(C305="","",IF(N(J305)=0,"Sem compra",IF(TODAY()-L305&lt;=90,"Ativo","Sumido")))</f>
        <v/>
      </c>
      <c r="N305" s="25" t="str">
        <f aca="false">IF(OR(C305="",N(K305)=0),"",IF(K305&gt;=PERCENTILE($K$12:$K$311,0.8),"★★★ Ouro",IF(K305&gt;=MEDIAN($K$12:$K$311),"★★ Prata","★ Bronze")))</f>
        <v/>
      </c>
    </row>
    <row r="306" customFormat="false" ht="15" hidden="false" customHeight="false" outlineLevel="0" collapsed="false">
      <c r="B306" s="19" t="str">
        <f aca="false">IF(C306="","",ROW()-11)</f>
        <v/>
      </c>
      <c r="C306" s="20"/>
      <c r="D306" s="20"/>
      <c r="E306" s="20"/>
      <c r="F306" s="20"/>
      <c r="G306" s="21"/>
      <c r="H306" s="20"/>
      <c r="I306" s="22" t="str">
        <f aca="false">IF(OR(C306="",N(J306)=0),"",_xlfn.MINIFS(Compras!$B$6:$B$1005,Compras!$C$6:$C$1005,C306))</f>
        <v/>
      </c>
      <c r="J306" s="23" t="str">
        <f aca="false">IF(C306="","",COUNTIF(Compras!$C$6:$C$1005,C306))</f>
        <v/>
      </c>
      <c r="K306" s="24" t="str">
        <f aca="false">IF(C306="","",SUMIFS(Compras!$F$6:$F$1005,Compras!$C$6:$C$1005,C306))</f>
        <v/>
      </c>
      <c r="L306" s="22" t="str">
        <f aca="false">IF(OR(C306="",N(J306)=0),"",_xlfn.MAXIFS(Compras!$B$6:$B$1005,Compras!$C$6:$C$1005,C306))</f>
        <v/>
      </c>
      <c r="M306" s="25" t="str">
        <f aca="true">IF(C306="","",IF(N(J306)=0,"Sem compra",IF(TODAY()-L306&lt;=90,"Ativo","Sumido")))</f>
        <v/>
      </c>
      <c r="N306" s="25" t="str">
        <f aca="false">IF(OR(C306="",N(K306)=0),"",IF(K306&gt;=PERCENTILE($K$12:$K$311,0.8),"★★★ Ouro",IF(K306&gt;=MEDIAN($K$12:$K$311),"★★ Prata","★ Bronze")))</f>
        <v/>
      </c>
    </row>
    <row r="307" customFormat="false" ht="15" hidden="false" customHeight="false" outlineLevel="0" collapsed="false">
      <c r="B307" s="27" t="str">
        <f aca="false">IF(C307="","",ROW()-11)</f>
        <v/>
      </c>
      <c r="C307" s="28"/>
      <c r="D307" s="28"/>
      <c r="E307" s="28"/>
      <c r="F307" s="28"/>
      <c r="G307" s="29"/>
      <c r="H307" s="28"/>
      <c r="I307" s="22" t="str">
        <f aca="false">IF(OR(C307="",N(J307)=0),"",_xlfn.MINIFS(Compras!$B$6:$B$1005,Compras!$C$6:$C$1005,C307))</f>
        <v/>
      </c>
      <c r="J307" s="23" t="str">
        <f aca="false">IF(C307="","",COUNTIF(Compras!$C$6:$C$1005,C307))</f>
        <v/>
      </c>
      <c r="K307" s="24" t="str">
        <f aca="false">IF(C307="","",SUMIFS(Compras!$F$6:$F$1005,Compras!$C$6:$C$1005,C307))</f>
        <v/>
      </c>
      <c r="L307" s="22" t="str">
        <f aca="false">IF(OR(C307="",N(J307)=0),"",_xlfn.MAXIFS(Compras!$B$6:$B$1005,Compras!$C$6:$C$1005,C307))</f>
        <v/>
      </c>
      <c r="M307" s="25" t="str">
        <f aca="true">IF(C307="","",IF(N(J307)=0,"Sem compra",IF(TODAY()-L307&lt;=90,"Ativo","Sumido")))</f>
        <v/>
      </c>
      <c r="N307" s="25" t="str">
        <f aca="false">IF(OR(C307="",N(K307)=0),"",IF(K307&gt;=PERCENTILE($K$12:$K$311,0.8),"★★★ Ouro",IF(K307&gt;=MEDIAN($K$12:$K$311),"★★ Prata","★ Bronze")))</f>
        <v/>
      </c>
    </row>
    <row r="308" customFormat="false" ht="15" hidden="false" customHeight="false" outlineLevel="0" collapsed="false">
      <c r="B308" s="19" t="str">
        <f aca="false">IF(C308="","",ROW()-11)</f>
        <v/>
      </c>
      <c r="C308" s="20"/>
      <c r="D308" s="20"/>
      <c r="E308" s="20"/>
      <c r="F308" s="20"/>
      <c r="G308" s="21"/>
      <c r="H308" s="20"/>
      <c r="I308" s="22" t="str">
        <f aca="false">IF(OR(C308="",N(J308)=0),"",_xlfn.MINIFS(Compras!$B$6:$B$1005,Compras!$C$6:$C$1005,C308))</f>
        <v/>
      </c>
      <c r="J308" s="23" t="str">
        <f aca="false">IF(C308="","",COUNTIF(Compras!$C$6:$C$1005,C308))</f>
        <v/>
      </c>
      <c r="K308" s="24" t="str">
        <f aca="false">IF(C308="","",SUMIFS(Compras!$F$6:$F$1005,Compras!$C$6:$C$1005,C308))</f>
        <v/>
      </c>
      <c r="L308" s="22" t="str">
        <f aca="false">IF(OR(C308="",N(J308)=0),"",_xlfn.MAXIFS(Compras!$B$6:$B$1005,Compras!$C$6:$C$1005,C308))</f>
        <v/>
      </c>
      <c r="M308" s="25" t="str">
        <f aca="true">IF(C308="","",IF(N(J308)=0,"Sem compra",IF(TODAY()-L308&lt;=90,"Ativo","Sumido")))</f>
        <v/>
      </c>
      <c r="N308" s="25" t="str">
        <f aca="false">IF(OR(C308="",N(K308)=0),"",IF(K308&gt;=PERCENTILE($K$12:$K$311,0.8),"★★★ Ouro",IF(K308&gt;=MEDIAN($K$12:$K$311),"★★ Prata","★ Bronze")))</f>
        <v/>
      </c>
    </row>
    <row r="309" customFormat="false" ht="15" hidden="false" customHeight="false" outlineLevel="0" collapsed="false">
      <c r="B309" s="27" t="str">
        <f aca="false">IF(C309="","",ROW()-11)</f>
        <v/>
      </c>
      <c r="C309" s="28"/>
      <c r="D309" s="28"/>
      <c r="E309" s="28"/>
      <c r="F309" s="28"/>
      <c r="G309" s="29"/>
      <c r="H309" s="28"/>
      <c r="I309" s="22" t="str">
        <f aca="false">IF(OR(C309="",N(J309)=0),"",_xlfn.MINIFS(Compras!$B$6:$B$1005,Compras!$C$6:$C$1005,C309))</f>
        <v/>
      </c>
      <c r="J309" s="23" t="str">
        <f aca="false">IF(C309="","",COUNTIF(Compras!$C$6:$C$1005,C309))</f>
        <v/>
      </c>
      <c r="K309" s="24" t="str">
        <f aca="false">IF(C309="","",SUMIFS(Compras!$F$6:$F$1005,Compras!$C$6:$C$1005,C309))</f>
        <v/>
      </c>
      <c r="L309" s="22" t="str">
        <f aca="false">IF(OR(C309="",N(J309)=0),"",_xlfn.MAXIFS(Compras!$B$6:$B$1005,Compras!$C$6:$C$1005,C309))</f>
        <v/>
      </c>
      <c r="M309" s="25" t="str">
        <f aca="true">IF(C309="","",IF(N(J309)=0,"Sem compra",IF(TODAY()-L309&lt;=90,"Ativo","Sumido")))</f>
        <v/>
      </c>
      <c r="N309" s="25" t="str">
        <f aca="false">IF(OR(C309="",N(K309)=0),"",IF(K309&gt;=PERCENTILE($K$12:$K$311,0.8),"★★★ Ouro",IF(K309&gt;=MEDIAN($K$12:$K$311),"★★ Prata","★ Bronze")))</f>
        <v/>
      </c>
    </row>
    <row r="310" customFormat="false" ht="15" hidden="false" customHeight="false" outlineLevel="0" collapsed="false">
      <c r="B310" s="19" t="str">
        <f aca="false">IF(C310="","",ROW()-11)</f>
        <v/>
      </c>
      <c r="C310" s="20"/>
      <c r="D310" s="20"/>
      <c r="E310" s="20"/>
      <c r="F310" s="20"/>
      <c r="G310" s="21"/>
      <c r="H310" s="20"/>
      <c r="I310" s="22" t="str">
        <f aca="false">IF(OR(C310="",N(J310)=0),"",_xlfn.MINIFS(Compras!$B$6:$B$1005,Compras!$C$6:$C$1005,C310))</f>
        <v/>
      </c>
      <c r="J310" s="23" t="str">
        <f aca="false">IF(C310="","",COUNTIF(Compras!$C$6:$C$1005,C310))</f>
        <v/>
      </c>
      <c r="K310" s="24" t="str">
        <f aca="false">IF(C310="","",SUMIFS(Compras!$F$6:$F$1005,Compras!$C$6:$C$1005,C310))</f>
        <v/>
      </c>
      <c r="L310" s="22" t="str">
        <f aca="false">IF(OR(C310="",N(J310)=0),"",_xlfn.MAXIFS(Compras!$B$6:$B$1005,Compras!$C$6:$C$1005,C310))</f>
        <v/>
      </c>
      <c r="M310" s="25" t="str">
        <f aca="true">IF(C310="","",IF(N(J310)=0,"Sem compra",IF(TODAY()-L310&lt;=90,"Ativo","Sumido")))</f>
        <v/>
      </c>
      <c r="N310" s="25" t="str">
        <f aca="false">IF(OR(C310="",N(K310)=0),"",IF(K310&gt;=PERCENTILE($K$12:$K$311,0.8),"★★★ Ouro",IF(K310&gt;=MEDIAN($K$12:$K$311),"★★ Prata","★ Bronze")))</f>
        <v/>
      </c>
    </row>
    <row r="311" customFormat="false" ht="15" hidden="false" customHeight="false" outlineLevel="0" collapsed="false">
      <c r="B311" s="27" t="str">
        <f aca="false">IF(C311="","",ROW()-11)</f>
        <v/>
      </c>
      <c r="C311" s="28"/>
      <c r="D311" s="28"/>
      <c r="E311" s="28"/>
      <c r="F311" s="28"/>
      <c r="G311" s="29"/>
      <c r="H311" s="28"/>
      <c r="I311" s="22" t="str">
        <f aca="false">IF(OR(C311="",N(J311)=0),"",_xlfn.MINIFS(Compras!$B$6:$B$1005,Compras!$C$6:$C$1005,C311))</f>
        <v/>
      </c>
      <c r="J311" s="23" t="str">
        <f aca="false">IF(C311="","",COUNTIF(Compras!$C$6:$C$1005,C311))</f>
        <v/>
      </c>
      <c r="K311" s="24" t="str">
        <f aca="false">IF(C311="","",SUMIFS(Compras!$F$6:$F$1005,Compras!$C$6:$C$1005,C311))</f>
        <v/>
      </c>
      <c r="L311" s="22" t="str">
        <f aca="false">IF(OR(C311="",N(J311)=0),"",_xlfn.MAXIFS(Compras!$B$6:$B$1005,Compras!$C$6:$C$1005,C311))</f>
        <v/>
      </c>
      <c r="M311" s="25" t="str">
        <f aca="true">IF(C311="","",IF(N(J311)=0,"Sem compra",IF(TODAY()-L311&lt;=90,"Ativo","Sumido")))</f>
        <v/>
      </c>
      <c r="N311" s="25" t="str">
        <f aca="false">IF(OR(C311="",N(K311)=0),"",IF(K311&gt;=PERCENTILE($K$12:$K$311,0.8),"★★★ Ouro",IF(K311&gt;=MEDIAN($K$12:$K$311),"★★ Prata","★ Bronze")))</f>
        <v/>
      </c>
    </row>
  </sheetData>
  <autoFilter ref="B11:N311"/>
  <mergeCells count="14">
    <mergeCell ref="B2:N2"/>
    <mergeCell ref="B3:N3"/>
    <mergeCell ref="B5:C5"/>
    <mergeCell ref="D5:E5"/>
    <mergeCell ref="F5:G5"/>
    <mergeCell ref="H5:I5"/>
    <mergeCell ref="J5:L5"/>
    <mergeCell ref="M5:N5"/>
    <mergeCell ref="B6:C7"/>
    <mergeCell ref="D6:E7"/>
    <mergeCell ref="F6:G7"/>
    <mergeCell ref="H6:I7"/>
    <mergeCell ref="J6:L7"/>
    <mergeCell ref="M6:N7"/>
  </mergeCells>
  <conditionalFormatting sqref="M12:M311">
    <cfRule type="expression" priority="2" aboveAverage="0" equalAverage="0" bottom="0" percent="0" rank="0" text="" dxfId="13">
      <formula>M12="Ativo"</formula>
    </cfRule>
    <cfRule type="expression" priority="3" aboveAverage="0" equalAverage="0" bottom="0" percent="0" rank="0" text="" dxfId="14">
      <formula>M12="Sumido"</formula>
    </cfRule>
  </conditionalFormatting>
  <conditionalFormatting sqref="N12:N311">
    <cfRule type="expression" priority="4" aboveAverage="0" equalAverage="0" bottom="0" percent="0" rank="0" text="" dxfId="15">
      <formula>LEFT(N12,3)="★★★"</formula>
    </cfRule>
  </conditionalFormatting>
  <conditionalFormatting sqref="G12:G311">
    <cfRule type="expression" priority="5" aboveAverage="0" equalAverage="0" bottom="0" percent="0" rank="0" text="" dxfId="16">
      <formula>AND(G12&lt;&gt;"",MONTH(G12)=MONTH(TODAY()))</formula>
    </cfRule>
  </conditionalFormatting>
  <dataValidations count="1">
    <dataValidation allowBlank="true" error="Escolha um item da lista." errorStyle="stop" errorTitle="Valor inválido" operator="between" showDropDown="false" showErrorMessage="false" showInputMessage="false" sqref="H12:H311" type="list">
      <formula1>"Indicação,Instagram,Google,WhatsApp,Passou na loja,Site,Feira / evento,Outros"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10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3"/>
    <col collapsed="false" customWidth="true" hidden="false" outlineLevel="0" max="3" min="3" style="1" width="28"/>
    <col collapsed="false" customWidth="true" hidden="false" outlineLevel="0" max="4" min="4" style="1" width="34"/>
    <col collapsed="false" customWidth="true" hidden="false" outlineLevel="0" max="5" min="5" style="1" width="18"/>
    <col collapsed="false" customWidth="true" hidden="false" outlineLevel="0" max="6" min="6" style="1" width="15"/>
    <col collapsed="false" customWidth="true" hidden="false" outlineLevel="0" max="7" min="7" style="1" width="30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73</v>
      </c>
      <c r="C2" s="2"/>
      <c r="D2" s="2"/>
      <c r="E2" s="2"/>
      <c r="F2" s="2"/>
      <c r="G2" s="2"/>
    </row>
    <row r="3" customFormat="false" ht="21.75" hidden="false" customHeight="true" outlineLevel="0" collapsed="false">
      <c r="B3" s="3" t="s">
        <v>74</v>
      </c>
      <c r="C3" s="3"/>
      <c r="D3" s="3"/>
      <c r="E3" s="3"/>
      <c r="F3" s="3"/>
      <c r="G3" s="3"/>
    </row>
    <row r="5" customFormat="false" ht="30" hidden="false" customHeight="true" outlineLevel="0" collapsed="false">
      <c r="B5" s="17" t="s">
        <v>75</v>
      </c>
      <c r="C5" s="17" t="s">
        <v>76</v>
      </c>
      <c r="D5" s="17" t="s">
        <v>77</v>
      </c>
      <c r="E5" s="17" t="s">
        <v>78</v>
      </c>
      <c r="F5" s="17" t="s">
        <v>79</v>
      </c>
      <c r="G5" s="17" t="s">
        <v>80</v>
      </c>
    </row>
    <row r="6" customFormat="false" ht="15" hidden="false" customHeight="false" outlineLevel="0" collapsed="false">
      <c r="B6" s="31" t="n">
        <v>46260</v>
      </c>
      <c r="C6" s="20" t="s">
        <v>23</v>
      </c>
      <c r="D6" s="20" t="s">
        <v>81</v>
      </c>
      <c r="E6" s="20" t="s">
        <v>82</v>
      </c>
      <c r="F6" s="32" t="n">
        <v>145</v>
      </c>
      <c r="G6" s="20"/>
    </row>
    <row r="7" customFormat="false" ht="15" hidden="false" customHeight="false" outlineLevel="0" collapsed="false">
      <c r="B7" s="33" t="n">
        <v>46303</v>
      </c>
      <c r="C7" s="28" t="s">
        <v>23</v>
      </c>
      <c r="D7" s="28" t="s">
        <v>83</v>
      </c>
      <c r="E7" s="28" t="s">
        <v>82</v>
      </c>
      <c r="F7" s="34" t="n">
        <v>210</v>
      </c>
      <c r="G7" s="28"/>
    </row>
    <row r="8" customFormat="false" ht="15" hidden="false" customHeight="false" outlineLevel="0" collapsed="false">
      <c r="B8" s="31" t="n">
        <v>46283</v>
      </c>
      <c r="C8" s="20" t="s">
        <v>23</v>
      </c>
      <c r="D8" s="20" t="s">
        <v>84</v>
      </c>
      <c r="E8" s="20" t="s">
        <v>82</v>
      </c>
      <c r="F8" s="32" t="n">
        <v>145</v>
      </c>
      <c r="G8" s="20"/>
    </row>
    <row r="9" customFormat="false" ht="15" hidden="false" customHeight="false" outlineLevel="0" collapsed="false">
      <c r="B9" s="33" t="n">
        <v>46243</v>
      </c>
      <c r="C9" s="28" t="s">
        <v>29</v>
      </c>
      <c r="D9" s="28" t="s">
        <v>85</v>
      </c>
      <c r="E9" s="28" t="s">
        <v>86</v>
      </c>
      <c r="F9" s="34" t="n">
        <v>120</v>
      </c>
      <c r="G9" s="28"/>
    </row>
    <row r="10" customFormat="false" ht="15" hidden="false" customHeight="false" outlineLevel="0" collapsed="false">
      <c r="B10" s="31" t="n">
        <v>46249</v>
      </c>
      <c r="C10" s="20" t="s">
        <v>29</v>
      </c>
      <c r="D10" s="20" t="s">
        <v>84</v>
      </c>
      <c r="E10" s="20" t="s">
        <v>86</v>
      </c>
      <c r="F10" s="32" t="n">
        <v>320</v>
      </c>
      <c r="G10" s="20"/>
    </row>
    <row r="11" customFormat="false" ht="15" hidden="false" customHeight="false" outlineLevel="0" collapsed="false">
      <c r="B11" s="33" t="n">
        <v>46261</v>
      </c>
      <c r="C11" s="28" t="s">
        <v>29</v>
      </c>
      <c r="D11" s="28" t="s">
        <v>85</v>
      </c>
      <c r="E11" s="28" t="s">
        <v>82</v>
      </c>
      <c r="F11" s="34" t="n">
        <v>145</v>
      </c>
      <c r="G11" s="28"/>
    </row>
    <row r="12" customFormat="false" ht="15" hidden="false" customHeight="false" outlineLevel="0" collapsed="false">
      <c r="B12" s="31" t="n">
        <v>46282</v>
      </c>
      <c r="C12" s="20" t="s">
        <v>34</v>
      </c>
      <c r="D12" s="20" t="s">
        <v>85</v>
      </c>
      <c r="E12" s="20" t="s">
        <v>86</v>
      </c>
      <c r="F12" s="32" t="n">
        <v>210</v>
      </c>
      <c r="G12" s="20"/>
    </row>
    <row r="13" customFormat="false" ht="15" hidden="false" customHeight="false" outlineLevel="0" collapsed="false">
      <c r="B13" s="33" t="n">
        <v>46101</v>
      </c>
      <c r="C13" s="28" t="s">
        <v>37</v>
      </c>
      <c r="D13" s="28" t="s">
        <v>87</v>
      </c>
      <c r="E13" s="28" t="s">
        <v>88</v>
      </c>
      <c r="F13" s="34" t="n">
        <v>120</v>
      </c>
      <c r="G13" s="28"/>
    </row>
    <row r="14" customFormat="false" ht="15" hidden="false" customHeight="false" outlineLevel="0" collapsed="false">
      <c r="B14" s="31" t="n">
        <v>46014</v>
      </c>
      <c r="C14" s="20" t="s">
        <v>37</v>
      </c>
      <c r="D14" s="20" t="s">
        <v>81</v>
      </c>
      <c r="E14" s="20" t="s">
        <v>82</v>
      </c>
      <c r="F14" s="32" t="n">
        <v>120</v>
      </c>
      <c r="G14" s="20"/>
    </row>
    <row r="15" customFormat="false" ht="15" hidden="false" customHeight="false" outlineLevel="0" collapsed="false">
      <c r="B15" s="33" t="n">
        <v>46269</v>
      </c>
      <c r="C15" s="28" t="s">
        <v>42</v>
      </c>
      <c r="D15" s="28" t="s">
        <v>87</v>
      </c>
      <c r="E15" s="28" t="s">
        <v>82</v>
      </c>
      <c r="F15" s="34" t="n">
        <v>320</v>
      </c>
      <c r="G15" s="28"/>
    </row>
    <row r="16" customFormat="false" ht="15" hidden="false" customHeight="false" outlineLevel="0" collapsed="false">
      <c r="B16" s="31" t="n">
        <v>46289</v>
      </c>
      <c r="C16" s="20" t="s">
        <v>42</v>
      </c>
      <c r="D16" s="20" t="s">
        <v>83</v>
      </c>
      <c r="E16" s="20" t="s">
        <v>86</v>
      </c>
      <c r="F16" s="32" t="n">
        <v>120</v>
      </c>
      <c r="G16" s="20"/>
    </row>
    <row r="17" customFormat="false" ht="15" hidden="false" customHeight="false" outlineLevel="0" collapsed="false">
      <c r="B17" s="33" t="n">
        <v>46247</v>
      </c>
      <c r="C17" s="28" t="s">
        <v>42</v>
      </c>
      <c r="D17" s="28" t="s">
        <v>87</v>
      </c>
      <c r="E17" s="28" t="s">
        <v>86</v>
      </c>
      <c r="F17" s="34" t="n">
        <v>65</v>
      </c>
      <c r="G17" s="28"/>
    </row>
    <row r="18" customFormat="false" ht="15" hidden="false" customHeight="false" outlineLevel="0" collapsed="false">
      <c r="B18" s="31" t="n">
        <v>46240</v>
      </c>
      <c r="C18" s="20" t="s">
        <v>46</v>
      </c>
      <c r="D18" s="20" t="s">
        <v>89</v>
      </c>
      <c r="E18" s="20" t="s">
        <v>82</v>
      </c>
      <c r="F18" s="32" t="n">
        <v>89.9</v>
      </c>
      <c r="G18" s="20"/>
    </row>
    <row r="19" customFormat="false" ht="15" hidden="false" customHeight="false" outlineLevel="0" collapsed="false">
      <c r="B19" s="33" t="n">
        <v>46264</v>
      </c>
      <c r="C19" s="28" t="s">
        <v>50</v>
      </c>
      <c r="D19" s="28" t="s">
        <v>85</v>
      </c>
      <c r="E19" s="28" t="s">
        <v>88</v>
      </c>
      <c r="F19" s="34" t="n">
        <v>320</v>
      </c>
      <c r="G19" s="28"/>
    </row>
    <row r="20" customFormat="false" ht="15" hidden="false" customHeight="false" outlineLevel="0" collapsed="false">
      <c r="B20" s="31" t="n">
        <v>46255</v>
      </c>
      <c r="C20" s="20" t="s">
        <v>50</v>
      </c>
      <c r="D20" s="20" t="s">
        <v>87</v>
      </c>
      <c r="E20" s="20" t="s">
        <v>82</v>
      </c>
      <c r="F20" s="32" t="n">
        <v>320</v>
      </c>
      <c r="G20" s="20"/>
    </row>
    <row r="21" customFormat="false" ht="15" hidden="false" customHeight="false" outlineLevel="0" collapsed="false">
      <c r="B21" s="33" t="n">
        <v>46304</v>
      </c>
      <c r="C21" s="28" t="s">
        <v>50</v>
      </c>
      <c r="D21" s="28" t="s">
        <v>89</v>
      </c>
      <c r="E21" s="28" t="s">
        <v>88</v>
      </c>
      <c r="F21" s="34" t="n">
        <v>89.9</v>
      </c>
      <c r="G21" s="28"/>
    </row>
    <row r="22" customFormat="false" ht="15" hidden="false" customHeight="false" outlineLevel="0" collapsed="false">
      <c r="B22" s="31" t="n">
        <v>46292</v>
      </c>
      <c r="C22" s="20" t="s">
        <v>50</v>
      </c>
      <c r="D22" s="20" t="s">
        <v>83</v>
      </c>
      <c r="E22" s="20" t="s">
        <v>86</v>
      </c>
      <c r="F22" s="32" t="n">
        <v>89.9</v>
      </c>
      <c r="G22" s="20"/>
    </row>
    <row r="23" customFormat="false" ht="15" hidden="false" customHeight="false" outlineLevel="0" collapsed="false">
      <c r="B23" s="33" t="n">
        <v>46256</v>
      </c>
      <c r="C23" s="28" t="s">
        <v>50</v>
      </c>
      <c r="D23" s="28" t="s">
        <v>84</v>
      </c>
      <c r="E23" s="28" t="s">
        <v>82</v>
      </c>
      <c r="F23" s="34" t="n">
        <v>145</v>
      </c>
      <c r="G23" s="28"/>
    </row>
    <row r="24" customFormat="false" ht="15" hidden="false" customHeight="false" outlineLevel="0" collapsed="false">
      <c r="B24" s="31" t="n">
        <v>46261</v>
      </c>
      <c r="C24" s="20" t="s">
        <v>50</v>
      </c>
      <c r="D24" s="20" t="s">
        <v>87</v>
      </c>
      <c r="E24" s="20" t="s">
        <v>82</v>
      </c>
      <c r="F24" s="32" t="n">
        <v>145</v>
      </c>
      <c r="G24" s="20"/>
    </row>
    <row r="25" customFormat="false" ht="15" hidden="false" customHeight="false" outlineLevel="0" collapsed="false">
      <c r="B25" s="33" t="n">
        <v>46290</v>
      </c>
      <c r="C25" s="28" t="s">
        <v>54</v>
      </c>
      <c r="D25" s="28" t="s">
        <v>89</v>
      </c>
      <c r="E25" s="28" t="s">
        <v>86</v>
      </c>
      <c r="F25" s="34" t="n">
        <v>89.9</v>
      </c>
      <c r="G25" s="28"/>
    </row>
    <row r="26" customFormat="false" ht="15" hidden="false" customHeight="false" outlineLevel="0" collapsed="false">
      <c r="B26" s="31" t="n">
        <v>46242</v>
      </c>
      <c r="C26" s="20" t="s">
        <v>54</v>
      </c>
      <c r="D26" s="20" t="s">
        <v>89</v>
      </c>
      <c r="E26" s="20" t="s">
        <v>88</v>
      </c>
      <c r="F26" s="32" t="n">
        <v>320</v>
      </c>
      <c r="G26" s="20"/>
    </row>
    <row r="27" customFormat="false" ht="15" hidden="false" customHeight="false" outlineLevel="0" collapsed="false">
      <c r="B27" s="33" t="n">
        <v>46268</v>
      </c>
      <c r="C27" s="28" t="s">
        <v>54</v>
      </c>
      <c r="D27" s="28" t="s">
        <v>89</v>
      </c>
      <c r="E27" s="28" t="s">
        <v>88</v>
      </c>
      <c r="F27" s="34" t="n">
        <v>120</v>
      </c>
      <c r="G27" s="28"/>
    </row>
    <row r="28" customFormat="false" ht="15" hidden="false" customHeight="false" outlineLevel="0" collapsed="false">
      <c r="B28" s="31" t="n">
        <v>46073</v>
      </c>
      <c r="C28" s="20" t="s">
        <v>59</v>
      </c>
      <c r="D28" s="20" t="s">
        <v>89</v>
      </c>
      <c r="E28" s="20" t="s">
        <v>82</v>
      </c>
      <c r="F28" s="32" t="n">
        <v>65</v>
      </c>
      <c r="G28" s="20"/>
    </row>
    <row r="29" customFormat="false" ht="15" hidden="false" customHeight="false" outlineLevel="0" collapsed="false">
      <c r="B29" s="33" t="n">
        <v>46097</v>
      </c>
      <c r="C29" s="28" t="s">
        <v>59</v>
      </c>
      <c r="D29" s="28" t="s">
        <v>81</v>
      </c>
      <c r="E29" s="28" t="s">
        <v>82</v>
      </c>
      <c r="F29" s="34" t="n">
        <v>320</v>
      </c>
      <c r="G29" s="28"/>
    </row>
    <row r="30" customFormat="false" ht="15" hidden="false" customHeight="false" outlineLevel="0" collapsed="false">
      <c r="B30" s="31" t="n">
        <v>46265</v>
      </c>
      <c r="C30" s="20" t="s">
        <v>63</v>
      </c>
      <c r="D30" s="20" t="s">
        <v>87</v>
      </c>
      <c r="E30" s="20" t="s">
        <v>82</v>
      </c>
      <c r="F30" s="32" t="n">
        <v>145</v>
      </c>
      <c r="G30" s="20"/>
    </row>
    <row r="31" customFormat="false" ht="15" hidden="false" customHeight="false" outlineLevel="0" collapsed="false">
      <c r="B31" s="33" t="n">
        <v>46274</v>
      </c>
      <c r="C31" s="28" t="s">
        <v>63</v>
      </c>
      <c r="D31" s="28" t="s">
        <v>81</v>
      </c>
      <c r="E31" s="28" t="s">
        <v>86</v>
      </c>
      <c r="F31" s="34" t="n">
        <v>210</v>
      </c>
      <c r="G31" s="28"/>
    </row>
    <row r="32" customFormat="false" ht="15" hidden="false" customHeight="false" outlineLevel="0" collapsed="false">
      <c r="B32" s="31" t="n">
        <v>46262</v>
      </c>
      <c r="C32" s="20" t="s">
        <v>63</v>
      </c>
      <c r="D32" s="20" t="s">
        <v>84</v>
      </c>
      <c r="E32" s="20" t="s">
        <v>88</v>
      </c>
      <c r="F32" s="32" t="n">
        <v>320</v>
      </c>
      <c r="G32" s="20"/>
    </row>
    <row r="33" customFormat="false" ht="15" hidden="false" customHeight="false" outlineLevel="0" collapsed="false">
      <c r="B33" s="33" t="n">
        <v>46233</v>
      </c>
      <c r="C33" s="28" t="s">
        <v>63</v>
      </c>
      <c r="D33" s="28" t="s">
        <v>83</v>
      </c>
      <c r="E33" s="28" t="s">
        <v>82</v>
      </c>
      <c r="F33" s="34" t="n">
        <v>120</v>
      </c>
      <c r="G33" s="28"/>
    </row>
    <row r="34" customFormat="false" ht="15" hidden="false" customHeight="false" outlineLevel="0" collapsed="false">
      <c r="B34" s="31" t="n">
        <v>46237</v>
      </c>
      <c r="C34" s="20" t="s">
        <v>67</v>
      </c>
      <c r="D34" s="20" t="s">
        <v>83</v>
      </c>
      <c r="E34" s="20" t="s">
        <v>86</v>
      </c>
      <c r="F34" s="32" t="n">
        <v>120</v>
      </c>
      <c r="G34" s="20"/>
    </row>
    <row r="35" customFormat="false" ht="15" hidden="false" customHeight="false" outlineLevel="0" collapsed="false">
      <c r="B35" s="33" t="n">
        <v>46246</v>
      </c>
      <c r="C35" s="28" t="s">
        <v>67</v>
      </c>
      <c r="D35" s="28" t="s">
        <v>85</v>
      </c>
      <c r="E35" s="28" t="s">
        <v>86</v>
      </c>
      <c r="F35" s="34" t="n">
        <v>320</v>
      </c>
      <c r="G35" s="28"/>
    </row>
    <row r="36" customFormat="false" ht="15" hidden="false" customHeight="false" outlineLevel="0" collapsed="false">
      <c r="B36" s="31" t="n">
        <v>46271</v>
      </c>
      <c r="C36" s="20" t="s">
        <v>67</v>
      </c>
      <c r="D36" s="20" t="s">
        <v>85</v>
      </c>
      <c r="E36" s="20" t="s">
        <v>86</v>
      </c>
      <c r="F36" s="32" t="n">
        <v>89.9</v>
      </c>
      <c r="G36" s="20"/>
    </row>
    <row r="37" customFormat="false" ht="15" hidden="false" customHeight="false" outlineLevel="0" collapsed="false">
      <c r="B37" s="33" t="n">
        <v>46307</v>
      </c>
      <c r="C37" s="28" t="s">
        <v>70</v>
      </c>
      <c r="D37" s="28" t="s">
        <v>89</v>
      </c>
      <c r="E37" s="28" t="s">
        <v>86</v>
      </c>
      <c r="F37" s="34" t="n">
        <v>120</v>
      </c>
      <c r="G37" s="28"/>
    </row>
    <row r="38" customFormat="false" ht="15" hidden="false" customHeight="false" outlineLevel="0" collapsed="false">
      <c r="B38" s="31" t="n">
        <v>46267</v>
      </c>
      <c r="C38" s="20" t="s">
        <v>70</v>
      </c>
      <c r="D38" s="20" t="s">
        <v>83</v>
      </c>
      <c r="E38" s="20" t="s">
        <v>88</v>
      </c>
      <c r="F38" s="32" t="n">
        <v>145</v>
      </c>
      <c r="G38" s="20"/>
    </row>
    <row r="39" customFormat="false" ht="15" hidden="false" customHeight="false" outlineLevel="0" collapsed="false">
      <c r="B39" s="33" t="n">
        <v>46272</v>
      </c>
      <c r="C39" s="28" t="s">
        <v>70</v>
      </c>
      <c r="D39" s="28" t="s">
        <v>81</v>
      </c>
      <c r="E39" s="28" t="s">
        <v>86</v>
      </c>
      <c r="F39" s="34" t="n">
        <v>320</v>
      </c>
      <c r="G39" s="28"/>
    </row>
    <row r="40" customFormat="false" ht="15" hidden="false" customHeight="false" outlineLevel="0" collapsed="false">
      <c r="B40" s="31" t="n">
        <v>46263</v>
      </c>
      <c r="C40" s="20" t="s">
        <v>70</v>
      </c>
      <c r="D40" s="20" t="s">
        <v>85</v>
      </c>
      <c r="E40" s="20" t="s">
        <v>88</v>
      </c>
      <c r="F40" s="32" t="n">
        <v>320</v>
      </c>
      <c r="G40" s="20"/>
    </row>
    <row r="41" customFormat="false" ht="15" hidden="false" customHeight="false" outlineLevel="0" collapsed="false">
      <c r="B41" s="33" t="n">
        <v>46264</v>
      </c>
      <c r="C41" s="28" t="s">
        <v>70</v>
      </c>
      <c r="D41" s="28" t="s">
        <v>83</v>
      </c>
      <c r="E41" s="28" t="s">
        <v>88</v>
      </c>
      <c r="F41" s="34" t="n">
        <v>120</v>
      </c>
      <c r="G41" s="28"/>
    </row>
    <row r="42" customFormat="false" ht="15" hidden="false" customHeight="false" outlineLevel="0" collapsed="false">
      <c r="B42" s="31" t="n">
        <v>46286</v>
      </c>
      <c r="C42" s="20" t="s">
        <v>70</v>
      </c>
      <c r="D42" s="20" t="s">
        <v>83</v>
      </c>
      <c r="E42" s="20" t="s">
        <v>88</v>
      </c>
      <c r="F42" s="32" t="n">
        <v>120</v>
      </c>
      <c r="G42" s="20"/>
    </row>
    <row r="43" customFormat="false" ht="15" hidden="false" customHeight="false" outlineLevel="0" collapsed="false">
      <c r="B43" s="33"/>
      <c r="C43" s="28"/>
      <c r="D43" s="28"/>
      <c r="E43" s="28"/>
      <c r="F43" s="34"/>
      <c r="G43" s="28"/>
    </row>
    <row r="44" customFormat="false" ht="15" hidden="false" customHeight="false" outlineLevel="0" collapsed="false">
      <c r="B44" s="31"/>
      <c r="C44" s="20"/>
      <c r="D44" s="20"/>
      <c r="E44" s="20"/>
      <c r="F44" s="32"/>
      <c r="G44" s="20"/>
    </row>
    <row r="45" customFormat="false" ht="15" hidden="false" customHeight="false" outlineLevel="0" collapsed="false">
      <c r="B45" s="33"/>
      <c r="C45" s="28"/>
      <c r="D45" s="28"/>
      <c r="E45" s="28"/>
      <c r="F45" s="34"/>
      <c r="G45" s="28"/>
    </row>
    <row r="46" customFormat="false" ht="15" hidden="false" customHeight="false" outlineLevel="0" collapsed="false">
      <c r="B46" s="31"/>
      <c r="C46" s="20"/>
      <c r="D46" s="20"/>
      <c r="E46" s="20"/>
      <c r="F46" s="32"/>
      <c r="G46" s="20"/>
    </row>
    <row r="47" customFormat="false" ht="15" hidden="false" customHeight="false" outlineLevel="0" collapsed="false">
      <c r="B47" s="33"/>
      <c r="C47" s="28"/>
      <c r="D47" s="28"/>
      <c r="E47" s="28"/>
      <c r="F47" s="34"/>
      <c r="G47" s="28"/>
    </row>
    <row r="48" customFormat="false" ht="15" hidden="false" customHeight="false" outlineLevel="0" collapsed="false">
      <c r="B48" s="31"/>
      <c r="C48" s="20"/>
      <c r="D48" s="20"/>
      <c r="E48" s="20"/>
      <c r="F48" s="32"/>
      <c r="G48" s="20"/>
    </row>
    <row r="49" customFormat="false" ht="15" hidden="false" customHeight="false" outlineLevel="0" collapsed="false">
      <c r="B49" s="33"/>
      <c r="C49" s="28"/>
      <c r="D49" s="28"/>
      <c r="E49" s="28"/>
      <c r="F49" s="34"/>
      <c r="G49" s="28"/>
    </row>
    <row r="50" customFormat="false" ht="15" hidden="false" customHeight="false" outlineLevel="0" collapsed="false">
      <c r="B50" s="31"/>
      <c r="C50" s="20"/>
      <c r="D50" s="20"/>
      <c r="E50" s="20"/>
      <c r="F50" s="32"/>
      <c r="G50" s="20"/>
    </row>
    <row r="51" customFormat="false" ht="15" hidden="false" customHeight="false" outlineLevel="0" collapsed="false">
      <c r="B51" s="33"/>
      <c r="C51" s="28"/>
      <c r="D51" s="28"/>
      <c r="E51" s="28"/>
      <c r="F51" s="34"/>
      <c r="G51" s="28"/>
    </row>
    <row r="52" customFormat="false" ht="15" hidden="false" customHeight="false" outlineLevel="0" collapsed="false">
      <c r="B52" s="31"/>
      <c r="C52" s="20"/>
      <c r="D52" s="20"/>
      <c r="E52" s="20"/>
      <c r="F52" s="32"/>
      <c r="G52" s="20"/>
    </row>
    <row r="53" customFormat="false" ht="15" hidden="false" customHeight="false" outlineLevel="0" collapsed="false">
      <c r="B53" s="33"/>
      <c r="C53" s="28"/>
      <c r="D53" s="28"/>
      <c r="E53" s="28"/>
      <c r="F53" s="34"/>
      <c r="G53" s="28"/>
    </row>
    <row r="54" customFormat="false" ht="15" hidden="false" customHeight="false" outlineLevel="0" collapsed="false">
      <c r="B54" s="31"/>
      <c r="C54" s="20"/>
      <c r="D54" s="20"/>
      <c r="E54" s="20"/>
      <c r="F54" s="32"/>
      <c r="G54" s="20"/>
    </row>
    <row r="55" customFormat="false" ht="15" hidden="false" customHeight="false" outlineLevel="0" collapsed="false">
      <c r="B55" s="33"/>
      <c r="C55" s="28"/>
      <c r="D55" s="28"/>
      <c r="E55" s="28"/>
      <c r="F55" s="34"/>
      <c r="G55" s="28"/>
    </row>
    <row r="56" customFormat="false" ht="15" hidden="false" customHeight="false" outlineLevel="0" collapsed="false">
      <c r="B56" s="31"/>
      <c r="C56" s="20"/>
      <c r="D56" s="20"/>
      <c r="E56" s="20"/>
      <c r="F56" s="32"/>
      <c r="G56" s="20"/>
    </row>
    <row r="57" customFormat="false" ht="15" hidden="false" customHeight="false" outlineLevel="0" collapsed="false">
      <c r="B57" s="33"/>
      <c r="C57" s="28"/>
      <c r="D57" s="28"/>
      <c r="E57" s="28"/>
      <c r="F57" s="34"/>
      <c r="G57" s="28"/>
    </row>
    <row r="58" customFormat="false" ht="15" hidden="false" customHeight="false" outlineLevel="0" collapsed="false">
      <c r="B58" s="31"/>
      <c r="C58" s="20"/>
      <c r="D58" s="20"/>
      <c r="E58" s="20"/>
      <c r="F58" s="32"/>
      <c r="G58" s="20"/>
    </row>
    <row r="59" customFormat="false" ht="15" hidden="false" customHeight="false" outlineLevel="0" collapsed="false">
      <c r="B59" s="33"/>
      <c r="C59" s="28"/>
      <c r="D59" s="28"/>
      <c r="E59" s="28"/>
      <c r="F59" s="34"/>
      <c r="G59" s="28"/>
    </row>
    <row r="60" customFormat="false" ht="15" hidden="false" customHeight="false" outlineLevel="0" collapsed="false">
      <c r="B60" s="31"/>
      <c r="C60" s="20"/>
      <c r="D60" s="20"/>
      <c r="E60" s="20"/>
      <c r="F60" s="32"/>
      <c r="G60" s="20"/>
    </row>
    <row r="61" customFormat="false" ht="15" hidden="false" customHeight="false" outlineLevel="0" collapsed="false">
      <c r="B61" s="33"/>
      <c r="C61" s="28"/>
      <c r="D61" s="28"/>
      <c r="E61" s="28"/>
      <c r="F61" s="34"/>
      <c r="G61" s="28"/>
    </row>
    <row r="62" customFormat="false" ht="15" hidden="false" customHeight="false" outlineLevel="0" collapsed="false">
      <c r="B62" s="31"/>
      <c r="C62" s="20"/>
      <c r="D62" s="20"/>
      <c r="E62" s="20"/>
      <c r="F62" s="32"/>
      <c r="G62" s="20"/>
    </row>
    <row r="63" customFormat="false" ht="15" hidden="false" customHeight="false" outlineLevel="0" collapsed="false">
      <c r="B63" s="33"/>
      <c r="C63" s="28"/>
      <c r="D63" s="28"/>
      <c r="E63" s="28"/>
      <c r="F63" s="34"/>
      <c r="G63" s="28"/>
    </row>
    <row r="64" customFormat="false" ht="15" hidden="false" customHeight="false" outlineLevel="0" collapsed="false">
      <c r="B64" s="31"/>
      <c r="C64" s="20"/>
      <c r="D64" s="20"/>
      <c r="E64" s="20"/>
      <c r="F64" s="32"/>
      <c r="G64" s="20"/>
    </row>
    <row r="65" customFormat="false" ht="15" hidden="false" customHeight="false" outlineLevel="0" collapsed="false">
      <c r="B65" s="33"/>
      <c r="C65" s="28"/>
      <c r="D65" s="28"/>
      <c r="E65" s="28"/>
      <c r="F65" s="34"/>
      <c r="G65" s="28"/>
    </row>
    <row r="66" customFormat="false" ht="15" hidden="false" customHeight="false" outlineLevel="0" collapsed="false">
      <c r="B66" s="31"/>
      <c r="C66" s="20"/>
      <c r="D66" s="20"/>
      <c r="E66" s="20"/>
      <c r="F66" s="32"/>
      <c r="G66" s="20"/>
    </row>
    <row r="67" customFormat="false" ht="15" hidden="false" customHeight="false" outlineLevel="0" collapsed="false">
      <c r="B67" s="33"/>
      <c r="C67" s="28"/>
      <c r="D67" s="28"/>
      <c r="E67" s="28"/>
      <c r="F67" s="34"/>
      <c r="G67" s="28"/>
    </row>
    <row r="68" customFormat="false" ht="15" hidden="false" customHeight="false" outlineLevel="0" collapsed="false">
      <c r="B68" s="31"/>
      <c r="C68" s="20"/>
      <c r="D68" s="20"/>
      <c r="E68" s="20"/>
      <c r="F68" s="32"/>
      <c r="G68" s="20"/>
    </row>
    <row r="69" customFormat="false" ht="15" hidden="false" customHeight="false" outlineLevel="0" collapsed="false">
      <c r="B69" s="33"/>
      <c r="C69" s="28"/>
      <c r="D69" s="28"/>
      <c r="E69" s="28"/>
      <c r="F69" s="34"/>
      <c r="G69" s="28"/>
    </row>
    <row r="70" customFormat="false" ht="15" hidden="false" customHeight="false" outlineLevel="0" collapsed="false">
      <c r="B70" s="31"/>
      <c r="C70" s="20"/>
      <c r="D70" s="20"/>
      <c r="E70" s="20"/>
      <c r="F70" s="32"/>
      <c r="G70" s="20"/>
    </row>
    <row r="71" customFormat="false" ht="15" hidden="false" customHeight="false" outlineLevel="0" collapsed="false">
      <c r="B71" s="33"/>
      <c r="C71" s="28"/>
      <c r="D71" s="28"/>
      <c r="E71" s="28"/>
      <c r="F71" s="34"/>
      <c r="G71" s="28"/>
    </row>
    <row r="72" customFormat="false" ht="15" hidden="false" customHeight="false" outlineLevel="0" collapsed="false">
      <c r="B72" s="31"/>
      <c r="C72" s="20"/>
      <c r="D72" s="20"/>
      <c r="E72" s="20"/>
      <c r="F72" s="32"/>
      <c r="G72" s="20"/>
    </row>
    <row r="73" customFormat="false" ht="15" hidden="false" customHeight="false" outlineLevel="0" collapsed="false">
      <c r="B73" s="33"/>
      <c r="C73" s="28"/>
      <c r="D73" s="28"/>
      <c r="E73" s="28"/>
      <c r="F73" s="34"/>
      <c r="G73" s="28"/>
    </row>
    <row r="74" customFormat="false" ht="15" hidden="false" customHeight="false" outlineLevel="0" collapsed="false">
      <c r="B74" s="31"/>
      <c r="C74" s="20"/>
      <c r="D74" s="20"/>
      <c r="E74" s="20"/>
      <c r="F74" s="32"/>
      <c r="G74" s="20"/>
    </row>
    <row r="75" customFormat="false" ht="15" hidden="false" customHeight="false" outlineLevel="0" collapsed="false">
      <c r="B75" s="33"/>
      <c r="C75" s="28"/>
      <c r="D75" s="28"/>
      <c r="E75" s="28"/>
      <c r="F75" s="34"/>
      <c r="G75" s="28"/>
    </row>
    <row r="76" customFormat="false" ht="15" hidden="false" customHeight="false" outlineLevel="0" collapsed="false">
      <c r="B76" s="31"/>
      <c r="C76" s="20"/>
      <c r="D76" s="20"/>
      <c r="E76" s="20"/>
      <c r="F76" s="32"/>
      <c r="G76" s="20"/>
    </row>
    <row r="77" customFormat="false" ht="15" hidden="false" customHeight="false" outlineLevel="0" collapsed="false">
      <c r="B77" s="33"/>
      <c r="C77" s="28"/>
      <c r="D77" s="28"/>
      <c r="E77" s="28"/>
      <c r="F77" s="34"/>
      <c r="G77" s="28"/>
    </row>
    <row r="78" customFormat="false" ht="15" hidden="false" customHeight="false" outlineLevel="0" collapsed="false">
      <c r="B78" s="31"/>
      <c r="C78" s="20"/>
      <c r="D78" s="20"/>
      <c r="E78" s="20"/>
      <c r="F78" s="32"/>
      <c r="G78" s="20"/>
    </row>
    <row r="79" customFormat="false" ht="15" hidden="false" customHeight="false" outlineLevel="0" collapsed="false">
      <c r="B79" s="33"/>
      <c r="C79" s="28"/>
      <c r="D79" s="28"/>
      <c r="E79" s="28"/>
      <c r="F79" s="34"/>
      <c r="G79" s="28"/>
    </row>
    <row r="80" customFormat="false" ht="15" hidden="false" customHeight="false" outlineLevel="0" collapsed="false">
      <c r="B80" s="31"/>
      <c r="C80" s="20"/>
      <c r="D80" s="20"/>
      <c r="E80" s="20"/>
      <c r="F80" s="32"/>
      <c r="G80" s="20"/>
    </row>
    <row r="81" customFormat="false" ht="15" hidden="false" customHeight="false" outlineLevel="0" collapsed="false">
      <c r="B81" s="33"/>
      <c r="C81" s="28"/>
      <c r="D81" s="28"/>
      <c r="E81" s="28"/>
      <c r="F81" s="34"/>
      <c r="G81" s="28"/>
    </row>
    <row r="82" customFormat="false" ht="15" hidden="false" customHeight="false" outlineLevel="0" collapsed="false">
      <c r="B82" s="31"/>
      <c r="C82" s="20"/>
      <c r="D82" s="20"/>
      <c r="E82" s="20"/>
      <c r="F82" s="32"/>
      <c r="G82" s="20"/>
    </row>
    <row r="83" customFormat="false" ht="15" hidden="false" customHeight="false" outlineLevel="0" collapsed="false">
      <c r="B83" s="33"/>
      <c r="C83" s="28"/>
      <c r="D83" s="28"/>
      <c r="E83" s="28"/>
      <c r="F83" s="34"/>
      <c r="G83" s="28"/>
    </row>
    <row r="84" customFormat="false" ht="15" hidden="false" customHeight="false" outlineLevel="0" collapsed="false">
      <c r="B84" s="31"/>
      <c r="C84" s="20"/>
      <c r="D84" s="20"/>
      <c r="E84" s="20"/>
      <c r="F84" s="32"/>
      <c r="G84" s="20"/>
    </row>
    <row r="85" customFormat="false" ht="15" hidden="false" customHeight="false" outlineLevel="0" collapsed="false">
      <c r="B85" s="33"/>
      <c r="C85" s="28"/>
      <c r="D85" s="28"/>
      <c r="E85" s="28"/>
      <c r="F85" s="34"/>
      <c r="G85" s="28"/>
    </row>
    <row r="86" customFormat="false" ht="15" hidden="false" customHeight="false" outlineLevel="0" collapsed="false">
      <c r="B86" s="31"/>
      <c r="C86" s="20"/>
      <c r="D86" s="20"/>
      <c r="E86" s="20"/>
      <c r="F86" s="32"/>
      <c r="G86" s="20"/>
    </row>
    <row r="87" customFormat="false" ht="15" hidden="false" customHeight="false" outlineLevel="0" collapsed="false">
      <c r="B87" s="33"/>
      <c r="C87" s="28"/>
      <c r="D87" s="28"/>
      <c r="E87" s="28"/>
      <c r="F87" s="34"/>
      <c r="G87" s="28"/>
    </row>
    <row r="88" customFormat="false" ht="15" hidden="false" customHeight="false" outlineLevel="0" collapsed="false">
      <c r="B88" s="31"/>
      <c r="C88" s="20"/>
      <c r="D88" s="20"/>
      <c r="E88" s="20"/>
      <c r="F88" s="32"/>
      <c r="G88" s="20"/>
    </row>
    <row r="89" customFormat="false" ht="15" hidden="false" customHeight="false" outlineLevel="0" collapsed="false">
      <c r="B89" s="33"/>
      <c r="C89" s="28"/>
      <c r="D89" s="28"/>
      <c r="E89" s="28"/>
      <c r="F89" s="34"/>
      <c r="G89" s="28"/>
    </row>
    <row r="90" customFormat="false" ht="15" hidden="false" customHeight="false" outlineLevel="0" collapsed="false">
      <c r="B90" s="31"/>
      <c r="C90" s="20"/>
      <c r="D90" s="20"/>
      <c r="E90" s="20"/>
      <c r="F90" s="32"/>
      <c r="G90" s="20"/>
    </row>
    <row r="91" customFormat="false" ht="15" hidden="false" customHeight="false" outlineLevel="0" collapsed="false">
      <c r="B91" s="33"/>
      <c r="C91" s="28"/>
      <c r="D91" s="28"/>
      <c r="E91" s="28"/>
      <c r="F91" s="34"/>
      <c r="G91" s="28"/>
    </row>
    <row r="92" customFormat="false" ht="15" hidden="false" customHeight="false" outlineLevel="0" collapsed="false">
      <c r="B92" s="31"/>
      <c r="C92" s="20"/>
      <c r="D92" s="20"/>
      <c r="E92" s="20"/>
      <c r="F92" s="32"/>
      <c r="G92" s="20"/>
    </row>
    <row r="93" customFormat="false" ht="15" hidden="false" customHeight="false" outlineLevel="0" collapsed="false">
      <c r="B93" s="33"/>
      <c r="C93" s="28"/>
      <c r="D93" s="28"/>
      <c r="E93" s="28"/>
      <c r="F93" s="34"/>
      <c r="G93" s="28"/>
    </row>
    <row r="94" customFormat="false" ht="15" hidden="false" customHeight="false" outlineLevel="0" collapsed="false">
      <c r="B94" s="31"/>
      <c r="C94" s="20"/>
      <c r="D94" s="20"/>
      <c r="E94" s="20"/>
      <c r="F94" s="32"/>
      <c r="G94" s="20"/>
    </row>
    <row r="95" customFormat="false" ht="15" hidden="false" customHeight="false" outlineLevel="0" collapsed="false">
      <c r="B95" s="33"/>
      <c r="C95" s="28"/>
      <c r="D95" s="28"/>
      <c r="E95" s="28"/>
      <c r="F95" s="34"/>
      <c r="G95" s="28"/>
    </row>
    <row r="96" customFormat="false" ht="15" hidden="false" customHeight="false" outlineLevel="0" collapsed="false">
      <c r="B96" s="31"/>
      <c r="C96" s="20"/>
      <c r="D96" s="20"/>
      <c r="E96" s="20"/>
      <c r="F96" s="32"/>
      <c r="G96" s="20"/>
    </row>
    <row r="97" customFormat="false" ht="15" hidden="false" customHeight="false" outlineLevel="0" collapsed="false">
      <c r="B97" s="33"/>
      <c r="C97" s="28"/>
      <c r="D97" s="28"/>
      <c r="E97" s="28"/>
      <c r="F97" s="34"/>
      <c r="G97" s="28"/>
    </row>
    <row r="98" customFormat="false" ht="15" hidden="false" customHeight="false" outlineLevel="0" collapsed="false">
      <c r="B98" s="31"/>
      <c r="C98" s="20"/>
      <c r="D98" s="20"/>
      <c r="E98" s="20"/>
      <c r="F98" s="32"/>
      <c r="G98" s="20"/>
    </row>
    <row r="99" customFormat="false" ht="15" hidden="false" customHeight="false" outlineLevel="0" collapsed="false">
      <c r="B99" s="33"/>
      <c r="C99" s="28"/>
      <c r="D99" s="28"/>
      <c r="E99" s="28"/>
      <c r="F99" s="34"/>
      <c r="G99" s="28"/>
    </row>
    <row r="100" customFormat="false" ht="15" hidden="false" customHeight="false" outlineLevel="0" collapsed="false">
      <c r="B100" s="31"/>
      <c r="C100" s="20"/>
      <c r="D100" s="20"/>
      <c r="E100" s="20"/>
      <c r="F100" s="32"/>
      <c r="G100" s="20"/>
    </row>
    <row r="101" customFormat="false" ht="15" hidden="false" customHeight="false" outlineLevel="0" collapsed="false">
      <c r="B101" s="33"/>
      <c r="C101" s="28"/>
      <c r="D101" s="28"/>
      <c r="E101" s="28"/>
      <c r="F101" s="34"/>
      <c r="G101" s="28"/>
    </row>
    <row r="102" customFormat="false" ht="15" hidden="false" customHeight="false" outlineLevel="0" collapsed="false">
      <c r="B102" s="31"/>
      <c r="C102" s="20"/>
      <c r="D102" s="20"/>
      <c r="E102" s="20"/>
      <c r="F102" s="32"/>
      <c r="G102" s="20"/>
    </row>
    <row r="103" customFormat="false" ht="15" hidden="false" customHeight="false" outlineLevel="0" collapsed="false">
      <c r="B103" s="33"/>
      <c r="C103" s="28"/>
      <c r="D103" s="28"/>
      <c r="E103" s="28"/>
      <c r="F103" s="34"/>
      <c r="G103" s="28"/>
    </row>
    <row r="104" customFormat="false" ht="15" hidden="false" customHeight="false" outlineLevel="0" collapsed="false">
      <c r="B104" s="31"/>
      <c r="C104" s="20"/>
      <c r="D104" s="20"/>
      <c r="E104" s="20"/>
      <c r="F104" s="32"/>
      <c r="G104" s="20"/>
    </row>
    <row r="105" customFormat="false" ht="15" hidden="false" customHeight="false" outlineLevel="0" collapsed="false">
      <c r="B105" s="33"/>
      <c r="C105" s="28"/>
      <c r="D105" s="28"/>
      <c r="E105" s="28"/>
      <c r="F105" s="34"/>
      <c r="G105" s="28"/>
    </row>
    <row r="106" customFormat="false" ht="15" hidden="false" customHeight="false" outlineLevel="0" collapsed="false">
      <c r="B106" s="31"/>
      <c r="C106" s="20"/>
      <c r="D106" s="20"/>
      <c r="E106" s="20"/>
      <c r="F106" s="32"/>
      <c r="G106" s="20"/>
    </row>
    <row r="107" customFormat="false" ht="15" hidden="false" customHeight="false" outlineLevel="0" collapsed="false">
      <c r="B107" s="33"/>
      <c r="C107" s="28"/>
      <c r="D107" s="28"/>
      <c r="E107" s="28"/>
      <c r="F107" s="34"/>
      <c r="G107" s="28"/>
    </row>
    <row r="108" customFormat="false" ht="15" hidden="false" customHeight="false" outlineLevel="0" collapsed="false">
      <c r="B108" s="31"/>
      <c r="C108" s="20"/>
      <c r="D108" s="20"/>
      <c r="E108" s="20"/>
      <c r="F108" s="32"/>
      <c r="G108" s="20"/>
    </row>
    <row r="109" customFormat="false" ht="15" hidden="false" customHeight="false" outlineLevel="0" collapsed="false">
      <c r="B109" s="33"/>
      <c r="C109" s="28"/>
      <c r="D109" s="28"/>
      <c r="E109" s="28"/>
      <c r="F109" s="34"/>
      <c r="G109" s="28"/>
    </row>
    <row r="110" customFormat="false" ht="15" hidden="false" customHeight="false" outlineLevel="0" collapsed="false">
      <c r="B110" s="31"/>
      <c r="C110" s="20"/>
      <c r="D110" s="20"/>
      <c r="E110" s="20"/>
      <c r="F110" s="32"/>
      <c r="G110" s="20"/>
    </row>
    <row r="111" customFormat="false" ht="15" hidden="false" customHeight="false" outlineLevel="0" collapsed="false">
      <c r="B111" s="33"/>
      <c r="C111" s="28"/>
      <c r="D111" s="28"/>
      <c r="E111" s="28"/>
      <c r="F111" s="34"/>
      <c r="G111" s="28"/>
    </row>
    <row r="112" customFormat="false" ht="15" hidden="false" customHeight="false" outlineLevel="0" collapsed="false">
      <c r="B112" s="31"/>
      <c r="C112" s="20"/>
      <c r="D112" s="20"/>
      <c r="E112" s="20"/>
      <c r="F112" s="32"/>
      <c r="G112" s="20"/>
    </row>
    <row r="113" customFormat="false" ht="15" hidden="false" customHeight="false" outlineLevel="0" collapsed="false">
      <c r="B113" s="33"/>
      <c r="C113" s="28"/>
      <c r="D113" s="28"/>
      <c r="E113" s="28"/>
      <c r="F113" s="34"/>
      <c r="G113" s="28"/>
    </row>
    <row r="114" customFormat="false" ht="15" hidden="false" customHeight="false" outlineLevel="0" collapsed="false">
      <c r="B114" s="31"/>
      <c r="C114" s="20"/>
      <c r="D114" s="20"/>
      <c r="E114" s="20"/>
      <c r="F114" s="32"/>
      <c r="G114" s="20"/>
    </row>
    <row r="115" customFormat="false" ht="15" hidden="false" customHeight="false" outlineLevel="0" collapsed="false">
      <c r="B115" s="33"/>
      <c r="C115" s="28"/>
      <c r="D115" s="28"/>
      <c r="E115" s="28"/>
      <c r="F115" s="34"/>
      <c r="G115" s="28"/>
    </row>
    <row r="116" customFormat="false" ht="15" hidden="false" customHeight="false" outlineLevel="0" collapsed="false">
      <c r="B116" s="31"/>
      <c r="C116" s="20"/>
      <c r="D116" s="20"/>
      <c r="E116" s="20"/>
      <c r="F116" s="32"/>
      <c r="G116" s="20"/>
    </row>
    <row r="117" customFormat="false" ht="15" hidden="false" customHeight="false" outlineLevel="0" collapsed="false">
      <c r="B117" s="33"/>
      <c r="C117" s="28"/>
      <c r="D117" s="28"/>
      <c r="E117" s="28"/>
      <c r="F117" s="34"/>
      <c r="G117" s="28"/>
    </row>
    <row r="118" customFormat="false" ht="15" hidden="false" customHeight="false" outlineLevel="0" collapsed="false">
      <c r="B118" s="31"/>
      <c r="C118" s="20"/>
      <c r="D118" s="20"/>
      <c r="E118" s="20"/>
      <c r="F118" s="32"/>
      <c r="G118" s="20"/>
    </row>
    <row r="119" customFormat="false" ht="15" hidden="false" customHeight="false" outlineLevel="0" collapsed="false">
      <c r="B119" s="33"/>
      <c r="C119" s="28"/>
      <c r="D119" s="28"/>
      <c r="E119" s="28"/>
      <c r="F119" s="34"/>
      <c r="G119" s="28"/>
    </row>
    <row r="120" customFormat="false" ht="15" hidden="false" customHeight="false" outlineLevel="0" collapsed="false">
      <c r="B120" s="31"/>
      <c r="C120" s="20"/>
      <c r="D120" s="20"/>
      <c r="E120" s="20"/>
      <c r="F120" s="32"/>
      <c r="G120" s="20"/>
    </row>
    <row r="121" customFormat="false" ht="15" hidden="false" customHeight="false" outlineLevel="0" collapsed="false">
      <c r="B121" s="33"/>
      <c r="C121" s="28"/>
      <c r="D121" s="28"/>
      <c r="E121" s="28"/>
      <c r="F121" s="34"/>
      <c r="G121" s="28"/>
    </row>
    <row r="122" customFormat="false" ht="15" hidden="false" customHeight="false" outlineLevel="0" collapsed="false">
      <c r="B122" s="31"/>
      <c r="C122" s="20"/>
      <c r="D122" s="20"/>
      <c r="E122" s="20"/>
      <c r="F122" s="32"/>
      <c r="G122" s="20"/>
    </row>
    <row r="123" customFormat="false" ht="15" hidden="false" customHeight="false" outlineLevel="0" collapsed="false">
      <c r="B123" s="33"/>
      <c r="C123" s="28"/>
      <c r="D123" s="28"/>
      <c r="E123" s="28"/>
      <c r="F123" s="34"/>
      <c r="G123" s="28"/>
    </row>
    <row r="124" customFormat="false" ht="15" hidden="false" customHeight="false" outlineLevel="0" collapsed="false">
      <c r="B124" s="31"/>
      <c r="C124" s="20"/>
      <c r="D124" s="20"/>
      <c r="E124" s="20"/>
      <c r="F124" s="32"/>
      <c r="G124" s="20"/>
    </row>
    <row r="125" customFormat="false" ht="15" hidden="false" customHeight="false" outlineLevel="0" collapsed="false">
      <c r="B125" s="33"/>
      <c r="C125" s="28"/>
      <c r="D125" s="28"/>
      <c r="E125" s="28"/>
      <c r="F125" s="34"/>
      <c r="G125" s="28"/>
    </row>
    <row r="126" customFormat="false" ht="15" hidden="false" customHeight="false" outlineLevel="0" collapsed="false">
      <c r="B126" s="31"/>
      <c r="C126" s="20"/>
      <c r="D126" s="20"/>
      <c r="E126" s="20"/>
      <c r="F126" s="32"/>
      <c r="G126" s="20"/>
    </row>
    <row r="127" customFormat="false" ht="15" hidden="false" customHeight="false" outlineLevel="0" collapsed="false">
      <c r="B127" s="33"/>
      <c r="C127" s="28"/>
      <c r="D127" s="28"/>
      <c r="E127" s="28"/>
      <c r="F127" s="34"/>
      <c r="G127" s="28"/>
    </row>
    <row r="128" customFormat="false" ht="15" hidden="false" customHeight="false" outlineLevel="0" collapsed="false">
      <c r="B128" s="31"/>
      <c r="C128" s="20"/>
      <c r="D128" s="20"/>
      <c r="E128" s="20"/>
      <c r="F128" s="32"/>
      <c r="G128" s="20"/>
    </row>
    <row r="129" customFormat="false" ht="15" hidden="false" customHeight="false" outlineLevel="0" collapsed="false">
      <c r="B129" s="33"/>
      <c r="C129" s="28"/>
      <c r="D129" s="28"/>
      <c r="E129" s="28"/>
      <c r="F129" s="34"/>
      <c r="G129" s="28"/>
    </row>
    <row r="130" customFormat="false" ht="15" hidden="false" customHeight="false" outlineLevel="0" collapsed="false">
      <c r="B130" s="31"/>
      <c r="C130" s="20"/>
      <c r="D130" s="20"/>
      <c r="E130" s="20"/>
      <c r="F130" s="32"/>
      <c r="G130" s="20"/>
    </row>
    <row r="131" customFormat="false" ht="15" hidden="false" customHeight="false" outlineLevel="0" collapsed="false">
      <c r="B131" s="33"/>
      <c r="C131" s="28"/>
      <c r="D131" s="28"/>
      <c r="E131" s="28"/>
      <c r="F131" s="34"/>
      <c r="G131" s="28"/>
    </row>
    <row r="132" customFormat="false" ht="15" hidden="false" customHeight="false" outlineLevel="0" collapsed="false">
      <c r="B132" s="31"/>
      <c r="C132" s="20"/>
      <c r="D132" s="20"/>
      <c r="E132" s="20"/>
      <c r="F132" s="32"/>
      <c r="G132" s="20"/>
    </row>
    <row r="133" customFormat="false" ht="15" hidden="false" customHeight="false" outlineLevel="0" collapsed="false">
      <c r="B133" s="33"/>
      <c r="C133" s="28"/>
      <c r="D133" s="28"/>
      <c r="E133" s="28"/>
      <c r="F133" s="34"/>
      <c r="G133" s="28"/>
    </row>
    <row r="134" customFormat="false" ht="15" hidden="false" customHeight="false" outlineLevel="0" collapsed="false">
      <c r="B134" s="31"/>
      <c r="C134" s="20"/>
      <c r="D134" s="20"/>
      <c r="E134" s="20"/>
      <c r="F134" s="32"/>
      <c r="G134" s="20"/>
    </row>
    <row r="135" customFormat="false" ht="15" hidden="false" customHeight="false" outlineLevel="0" collapsed="false">
      <c r="B135" s="33"/>
      <c r="C135" s="28"/>
      <c r="D135" s="28"/>
      <c r="E135" s="28"/>
      <c r="F135" s="34"/>
      <c r="G135" s="28"/>
    </row>
    <row r="136" customFormat="false" ht="15" hidden="false" customHeight="false" outlineLevel="0" collapsed="false">
      <c r="B136" s="31"/>
      <c r="C136" s="20"/>
      <c r="D136" s="20"/>
      <c r="E136" s="20"/>
      <c r="F136" s="32"/>
      <c r="G136" s="20"/>
    </row>
    <row r="137" customFormat="false" ht="15" hidden="false" customHeight="false" outlineLevel="0" collapsed="false">
      <c r="B137" s="33"/>
      <c r="C137" s="28"/>
      <c r="D137" s="28"/>
      <c r="E137" s="28"/>
      <c r="F137" s="34"/>
      <c r="G137" s="28"/>
    </row>
    <row r="138" customFormat="false" ht="15" hidden="false" customHeight="false" outlineLevel="0" collapsed="false">
      <c r="B138" s="31"/>
      <c r="C138" s="20"/>
      <c r="D138" s="20"/>
      <c r="E138" s="20"/>
      <c r="F138" s="32"/>
      <c r="G138" s="20"/>
    </row>
    <row r="139" customFormat="false" ht="15" hidden="false" customHeight="false" outlineLevel="0" collapsed="false">
      <c r="B139" s="33"/>
      <c r="C139" s="28"/>
      <c r="D139" s="28"/>
      <c r="E139" s="28"/>
      <c r="F139" s="34"/>
      <c r="G139" s="28"/>
    </row>
    <row r="140" customFormat="false" ht="15" hidden="false" customHeight="false" outlineLevel="0" collapsed="false">
      <c r="B140" s="31"/>
      <c r="C140" s="20"/>
      <c r="D140" s="20"/>
      <c r="E140" s="20"/>
      <c r="F140" s="32"/>
      <c r="G140" s="20"/>
    </row>
    <row r="141" customFormat="false" ht="15" hidden="false" customHeight="false" outlineLevel="0" collapsed="false">
      <c r="B141" s="33"/>
      <c r="C141" s="28"/>
      <c r="D141" s="28"/>
      <c r="E141" s="28"/>
      <c r="F141" s="34"/>
      <c r="G141" s="28"/>
    </row>
    <row r="142" customFormat="false" ht="15" hidden="false" customHeight="false" outlineLevel="0" collapsed="false">
      <c r="B142" s="31"/>
      <c r="C142" s="20"/>
      <c r="D142" s="20"/>
      <c r="E142" s="20"/>
      <c r="F142" s="32"/>
      <c r="G142" s="20"/>
    </row>
    <row r="143" customFormat="false" ht="15" hidden="false" customHeight="false" outlineLevel="0" collapsed="false">
      <c r="B143" s="33"/>
      <c r="C143" s="28"/>
      <c r="D143" s="28"/>
      <c r="E143" s="28"/>
      <c r="F143" s="34"/>
      <c r="G143" s="28"/>
    </row>
    <row r="144" customFormat="false" ht="15" hidden="false" customHeight="false" outlineLevel="0" collapsed="false">
      <c r="B144" s="31"/>
      <c r="C144" s="20"/>
      <c r="D144" s="20"/>
      <c r="E144" s="20"/>
      <c r="F144" s="32"/>
      <c r="G144" s="20"/>
    </row>
    <row r="145" customFormat="false" ht="15" hidden="false" customHeight="false" outlineLevel="0" collapsed="false">
      <c r="B145" s="33"/>
      <c r="C145" s="28"/>
      <c r="D145" s="28"/>
      <c r="E145" s="28"/>
      <c r="F145" s="34"/>
      <c r="G145" s="28"/>
    </row>
    <row r="146" customFormat="false" ht="15" hidden="false" customHeight="false" outlineLevel="0" collapsed="false">
      <c r="B146" s="31"/>
      <c r="C146" s="20"/>
      <c r="D146" s="20"/>
      <c r="E146" s="20"/>
      <c r="F146" s="32"/>
      <c r="G146" s="20"/>
    </row>
    <row r="147" customFormat="false" ht="15" hidden="false" customHeight="false" outlineLevel="0" collapsed="false">
      <c r="B147" s="33"/>
      <c r="C147" s="28"/>
      <c r="D147" s="28"/>
      <c r="E147" s="28"/>
      <c r="F147" s="34"/>
      <c r="G147" s="28"/>
    </row>
    <row r="148" customFormat="false" ht="15" hidden="false" customHeight="false" outlineLevel="0" collapsed="false">
      <c r="B148" s="31"/>
      <c r="C148" s="20"/>
      <c r="D148" s="20"/>
      <c r="E148" s="20"/>
      <c r="F148" s="32"/>
      <c r="G148" s="20"/>
    </row>
    <row r="149" customFormat="false" ht="15" hidden="false" customHeight="false" outlineLevel="0" collapsed="false">
      <c r="B149" s="33"/>
      <c r="C149" s="28"/>
      <c r="D149" s="28"/>
      <c r="E149" s="28"/>
      <c r="F149" s="34"/>
      <c r="G149" s="28"/>
    </row>
    <row r="150" customFormat="false" ht="15" hidden="false" customHeight="false" outlineLevel="0" collapsed="false">
      <c r="B150" s="31"/>
      <c r="C150" s="20"/>
      <c r="D150" s="20"/>
      <c r="E150" s="20"/>
      <c r="F150" s="32"/>
      <c r="G150" s="20"/>
    </row>
    <row r="151" customFormat="false" ht="15" hidden="false" customHeight="false" outlineLevel="0" collapsed="false">
      <c r="B151" s="33"/>
      <c r="C151" s="28"/>
      <c r="D151" s="28"/>
      <c r="E151" s="28"/>
      <c r="F151" s="34"/>
      <c r="G151" s="28"/>
    </row>
    <row r="152" customFormat="false" ht="15" hidden="false" customHeight="false" outlineLevel="0" collapsed="false">
      <c r="B152" s="31"/>
      <c r="C152" s="20"/>
      <c r="D152" s="20"/>
      <c r="E152" s="20"/>
      <c r="F152" s="32"/>
      <c r="G152" s="20"/>
    </row>
    <row r="153" customFormat="false" ht="15" hidden="false" customHeight="false" outlineLevel="0" collapsed="false">
      <c r="B153" s="33"/>
      <c r="C153" s="28"/>
      <c r="D153" s="28"/>
      <c r="E153" s="28"/>
      <c r="F153" s="34"/>
      <c r="G153" s="28"/>
    </row>
    <row r="154" customFormat="false" ht="15" hidden="false" customHeight="false" outlineLevel="0" collapsed="false">
      <c r="B154" s="31"/>
      <c r="C154" s="20"/>
      <c r="D154" s="20"/>
      <c r="E154" s="20"/>
      <c r="F154" s="32"/>
      <c r="G154" s="20"/>
    </row>
    <row r="155" customFormat="false" ht="15" hidden="false" customHeight="false" outlineLevel="0" collapsed="false">
      <c r="B155" s="33"/>
      <c r="C155" s="28"/>
      <c r="D155" s="28"/>
      <c r="E155" s="28"/>
      <c r="F155" s="34"/>
      <c r="G155" s="28"/>
    </row>
    <row r="156" customFormat="false" ht="15" hidden="false" customHeight="false" outlineLevel="0" collapsed="false">
      <c r="B156" s="31"/>
      <c r="C156" s="20"/>
      <c r="D156" s="20"/>
      <c r="E156" s="20"/>
      <c r="F156" s="32"/>
      <c r="G156" s="20"/>
    </row>
    <row r="157" customFormat="false" ht="15" hidden="false" customHeight="false" outlineLevel="0" collapsed="false">
      <c r="B157" s="33"/>
      <c r="C157" s="28"/>
      <c r="D157" s="28"/>
      <c r="E157" s="28"/>
      <c r="F157" s="34"/>
      <c r="G157" s="28"/>
    </row>
    <row r="158" customFormat="false" ht="15" hidden="false" customHeight="false" outlineLevel="0" collapsed="false">
      <c r="B158" s="31"/>
      <c r="C158" s="20"/>
      <c r="D158" s="20"/>
      <c r="E158" s="20"/>
      <c r="F158" s="32"/>
      <c r="G158" s="20"/>
    </row>
    <row r="159" customFormat="false" ht="15" hidden="false" customHeight="false" outlineLevel="0" collapsed="false">
      <c r="B159" s="33"/>
      <c r="C159" s="28"/>
      <c r="D159" s="28"/>
      <c r="E159" s="28"/>
      <c r="F159" s="34"/>
      <c r="G159" s="28"/>
    </row>
    <row r="160" customFormat="false" ht="15" hidden="false" customHeight="false" outlineLevel="0" collapsed="false">
      <c r="B160" s="31"/>
      <c r="C160" s="20"/>
      <c r="D160" s="20"/>
      <c r="E160" s="20"/>
      <c r="F160" s="32"/>
      <c r="G160" s="20"/>
    </row>
    <row r="161" customFormat="false" ht="15" hidden="false" customHeight="false" outlineLevel="0" collapsed="false">
      <c r="B161" s="33"/>
      <c r="C161" s="28"/>
      <c r="D161" s="28"/>
      <c r="E161" s="28"/>
      <c r="F161" s="34"/>
      <c r="G161" s="28"/>
    </row>
    <row r="162" customFormat="false" ht="15" hidden="false" customHeight="false" outlineLevel="0" collapsed="false">
      <c r="B162" s="31"/>
      <c r="C162" s="20"/>
      <c r="D162" s="20"/>
      <c r="E162" s="20"/>
      <c r="F162" s="32"/>
      <c r="G162" s="20"/>
    </row>
    <row r="163" customFormat="false" ht="15" hidden="false" customHeight="false" outlineLevel="0" collapsed="false">
      <c r="B163" s="33"/>
      <c r="C163" s="28"/>
      <c r="D163" s="28"/>
      <c r="E163" s="28"/>
      <c r="F163" s="34"/>
      <c r="G163" s="28"/>
    </row>
    <row r="164" customFormat="false" ht="15" hidden="false" customHeight="false" outlineLevel="0" collapsed="false">
      <c r="B164" s="31"/>
      <c r="C164" s="20"/>
      <c r="D164" s="20"/>
      <c r="E164" s="20"/>
      <c r="F164" s="32"/>
      <c r="G164" s="20"/>
    </row>
    <row r="165" customFormat="false" ht="15" hidden="false" customHeight="false" outlineLevel="0" collapsed="false">
      <c r="B165" s="33"/>
      <c r="C165" s="28"/>
      <c r="D165" s="28"/>
      <c r="E165" s="28"/>
      <c r="F165" s="34"/>
      <c r="G165" s="28"/>
    </row>
    <row r="166" customFormat="false" ht="15" hidden="false" customHeight="false" outlineLevel="0" collapsed="false">
      <c r="B166" s="31"/>
      <c r="C166" s="20"/>
      <c r="D166" s="20"/>
      <c r="E166" s="20"/>
      <c r="F166" s="32"/>
      <c r="G166" s="20"/>
    </row>
    <row r="167" customFormat="false" ht="15" hidden="false" customHeight="false" outlineLevel="0" collapsed="false">
      <c r="B167" s="33"/>
      <c r="C167" s="28"/>
      <c r="D167" s="28"/>
      <c r="E167" s="28"/>
      <c r="F167" s="34"/>
      <c r="G167" s="28"/>
    </row>
    <row r="168" customFormat="false" ht="15" hidden="false" customHeight="false" outlineLevel="0" collapsed="false">
      <c r="B168" s="31"/>
      <c r="C168" s="20"/>
      <c r="D168" s="20"/>
      <c r="E168" s="20"/>
      <c r="F168" s="32"/>
      <c r="G168" s="20"/>
    </row>
    <row r="169" customFormat="false" ht="15" hidden="false" customHeight="false" outlineLevel="0" collapsed="false">
      <c r="B169" s="33"/>
      <c r="C169" s="28"/>
      <c r="D169" s="28"/>
      <c r="E169" s="28"/>
      <c r="F169" s="34"/>
      <c r="G169" s="28"/>
    </row>
    <row r="170" customFormat="false" ht="15" hidden="false" customHeight="false" outlineLevel="0" collapsed="false">
      <c r="B170" s="31"/>
      <c r="C170" s="20"/>
      <c r="D170" s="20"/>
      <c r="E170" s="20"/>
      <c r="F170" s="32"/>
      <c r="G170" s="20"/>
    </row>
    <row r="171" customFormat="false" ht="15" hidden="false" customHeight="false" outlineLevel="0" collapsed="false">
      <c r="B171" s="33"/>
      <c r="C171" s="28"/>
      <c r="D171" s="28"/>
      <c r="E171" s="28"/>
      <c r="F171" s="34"/>
      <c r="G171" s="28"/>
    </row>
    <row r="172" customFormat="false" ht="15" hidden="false" customHeight="false" outlineLevel="0" collapsed="false">
      <c r="B172" s="31"/>
      <c r="C172" s="20"/>
      <c r="D172" s="20"/>
      <c r="E172" s="20"/>
      <c r="F172" s="32"/>
      <c r="G172" s="20"/>
    </row>
    <row r="173" customFormat="false" ht="15" hidden="false" customHeight="false" outlineLevel="0" collapsed="false">
      <c r="B173" s="33"/>
      <c r="C173" s="28"/>
      <c r="D173" s="28"/>
      <c r="E173" s="28"/>
      <c r="F173" s="34"/>
      <c r="G173" s="28"/>
    </row>
    <row r="174" customFormat="false" ht="15" hidden="false" customHeight="false" outlineLevel="0" collapsed="false">
      <c r="B174" s="31"/>
      <c r="C174" s="20"/>
      <c r="D174" s="20"/>
      <c r="E174" s="20"/>
      <c r="F174" s="32"/>
      <c r="G174" s="20"/>
    </row>
    <row r="175" customFormat="false" ht="15" hidden="false" customHeight="false" outlineLevel="0" collapsed="false">
      <c r="B175" s="33"/>
      <c r="C175" s="28"/>
      <c r="D175" s="28"/>
      <c r="E175" s="28"/>
      <c r="F175" s="34"/>
      <c r="G175" s="28"/>
    </row>
    <row r="176" customFormat="false" ht="15" hidden="false" customHeight="false" outlineLevel="0" collapsed="false">
      <c r="B176" s="31"/>
      <c r="C176" s="20"/>
      <c r="D176" s="20"/>
      <c r="E176" s="20"/>
      <c r="F176" s="32"/>
      <c r="G176" s="20"/>
    </row>
    <row r="177" customFormat="false" ht="15" hidden="false" customHeight="false" outlineLevel="0" collapsed="false">
      <c r="B177" s="33"/>
      <c r="C177" s="28"/>
      <c r="D177" s="28"/>
      <c r="E177" s="28"/>
      <c r="F177" s="34"/>
      <c r="G177" s="28"/>
    </row>
    <row r="178" customFormat="false" ht="15" hidden="false" customHeight="false" outlineLevel="0" collapsed="false">
      <c r="B178" s="31"/>
      <c r="C178" s="20"/>
      <c r="D178" s="20"/>
      <c r="E178" s="20"/>
      <c r="F178" s="32"/>
      <c r="G178" s="20"/>
    </row>
    <row r="179" customFormat="false" ht="15" hidden="false" customHeight="false" outlineLevel="0" collapsed="false">
      <c r="B179" s="33"/>
      <c r="C179" s="28"/>
      <c r="D179" s="28"/>
      <c r="E179" s="28"/>
      <c r="F179" s="34"/>
      <c r="G179" s="28"/>
    </row>
    <row r="180" customFormat="false" ht="15" hidden="false" customHeight="false" outlineLevel="0" collapsed="false">
      <c r="B180" s="31"/>
      <c r="C180" s="20"/>
      <c r="D180" s="20"/>
      <c r="E180" s="20"/>
      <c r="F180" s="32"/>
      <c r="G180" s="20"/>
    </row>
    <row r="181" customFormat="false" ht="15" hidden="false" customHeight="false" outlineLevel="0" collapsed="false">
      <c r="B181" s="33"/>
      <c r="C181" s="28"/>
      <c r="D181" s="28"/>
      <c r="E181" s="28"/>
      <c r="F181" s="34"/>
      <c r="G181" s="28"/>
    </row>
    <row r="182" customFormat="false" ht="15" hidden="false" customHeight="false" outlineLevel="0" collapsed="false">
      <c r="B182" s="31"/>
      <c r="C182" s="20"/>
      <c r="D182" s="20"/>
      <c r="E182" s="20"/>
      <c r="F182" s="32"/>
      <c r="G182" s="20"/>
    </row>
    <row r="183" customFormat="false" ht="15" hidden="false" customHeight="false" outlineLevel="0" collapsed="false">
      <c r="B183" s="33"/>
      <c r="C183" s="28"/>
      <c r="D183" s="28"/>
      <c r="E183" s="28"/>
      <c r="F183" s="34"/>
      <c r="G183" s="28"/>
    </row>
    <row r="184" customFormat="false" ht="15" hidden="false" customHeight="false" outlineLevel="0" collapsed="false">
      <c r="B184" s="31"/>
      <c r="C184" s="20"/>
      <c r="D184" s="20"/>
      <c r="E184" s="20"/>
      <c r="F184" s="32"/>
      <c r="G184" s="20"/>
    </row>
    <row r="185" customFormat="false" ht="15" hidden="false" customHeight="false" outlineLevel="0" collapsed="false">
      <c r="B185" s="33"/>
      <c r="C185" s="28"/>
      <c r="D185" s="28"/>
      <c r="E185" s="28"/>
      <c r="F185" s="34"/>
      <c r="G185" s="28"/>
    </row>
    <row r="186" customFormat="false" ht="15" hidden="false" customHeight="false" outlineLevel="0" collapsed="false">
      <c r="B186" s="31"/>
      <c r="C186" s="20"/>
      <c r="D186" s="20"/>
      <c r="E186" s="20"/>
      <c r="F186" s="32"/>
      <c r="G186" s="20"/>
    </row>
    <row r="187" customFormat="false" ht="15" hidden="false" customHeight="false" outlineLevel="0" collapsed="false">
      <c r="B187" s="33"/>
      <c r="C187" s="28"/>
      <c r="D187" s="28"/>
      <c r="E187" s="28"/>
      <c r="F187" s="34"/>
      <c r="G187" s="28"/>
    </row>
    <row r="188" customFormat="false" ht="15" hidden="false" customHeight="false" outlineLevel="0" collapsed="false">
      <c r="B188" s="31"/>
      <c r="C188" s="20"/>
      <c r="D188" s="20"/>
      <c r="E188" s="20"/>
      <c r="F188" s="32"/>
      <c r="G188" s="20"/>
    </row>
    <row r="189" customFormat="false" ht="15" hidden="false" customHeight="false" outlineLevel="0" collapsed="false">
      <c r="B189" s="33"/>
      <c r="C189" s="28"/>
      <c r="D189" s="28"/>
      <c r="E189" s="28"/>
      <c r="F189" s="34"/>
      <c r="G189" s="28"/>
    </row>
    <row r="190" customFormat="false" ht="15" hidden="false" customHeight="false" outlineLevel="0" collapsed="false">
      <c r="B190" s="31"/>
      <c r="C190" s="20"/>
      <c r="D190" s="20"/>
      <c r="E190" s="20"/>
      <c r="F190" s="32"/>
      <c r="G190" s="20"/>
    </row>
    <row r="191" customFormat="false" ht="15" hidden="false" customHeight="false" outlineLevel="0" collapsed="false">
      <c r="B191" s="33"/>
      <c r="C191" s="28"/>
      <c r="D191" s="28"/>
      <c r="E191" s="28"/>
      <c r="F191" s="34"/>
      <c r="G191" s="28"/>
    </row>
    <row r="192" customFormat="false" ht="15" hidden="false" customHeight="false" outlineLevel="0" collapsed="false">
      <c r="B192" s="31"/>
      <c r="C192" s="20"/>
      <c r="D192" s="20"/>
      <c r="E192" s="20"/>
      <c r="F192" s="32"/>
      <c r="G192" s="20"/>
    </row>
    <row r="193" customFormat="false" ht="15" hidden="false" customHeight="false" outlineLevel="0" collapsed="false">
      <c r="B193" s="33"/>
      <c r="C193" s="28"/>
      <c r="D193" s="28"/>
      <c r="E193" s="28"/>
      <c r="F193" s="34"/>
      <c r="G193" s="28"/>
    </row>
    <row r="194" customFormat="false" ht="15" hidden="false" customHeight="false" outlineLevel="0" collapsed="false">
      <c r="B194" s="31"/>
      <c r="C194" s="20"/>
      <c r="D194" s="20"/>
      <c r="E194" s="20"/>
      <c r="F194" s="32"/>
      <c r="G194" s="20"/>
    </row>
    <row r="195" customFormat="false" ht="15" hidden="false" customHeight="false" outlineLevel="0" collapsed="false">
      <c r="B195" s="33"/>
      <c r="C195" s="28"/>
      <c r="D195" s="28"/>
      <c r="E195" s="28"/>
      <c r="F195" s="34"/>
      <c r="G195" s="28"/>
    </row>
    <row r="196" customFormat="false" ht="15" hidden="false" customHeight="false" outlineLevel="0" collapsed="false">
      <c r="B196" s="31"/>
      <c r="C196" s="20"/>
      <c r="D196" s="20"/>
      <c r="E196" s="20"/>
      <c r="F196" s="32"/>
      <c r="G196" s="20"/>
    </row>
    <row r="197" customFormat="false" ht="15" hidden="false" customHeight="false" outlineLevel="0" collapsed="false">
      <c r="B197" s="33"/>
      <c r="C197" s="28"/>
      <c r="D197" s="28"/>
      <c r="E197" s="28"/>
      <c r="F197" s="34"/>
      <c r="G197" s="28"/>
    </row>
    <row r="198" customFormat="false" ht="15" hidden="false" customHeight="false" outlineLevel="0" collapsed="false">
      <c r="B198" s="31"/>
      <c r="C198" s="20"/>
      <c r="D198" s="20"/>
      <c r="E198" s="20"/>
      <c r="F198" s="32"/>
      <c r="G198" s="20"/>
    </row>
    <row r="199" customFormat="false" ht="15" hidden="false" customHeight="false" outlineLevel="0" collapsed="false">
      <c r="B199" s="33"/>
      <c r="C199" s="28"/>
      <c r="D199" s="28"/>
      <c r="E199" s="28"/>
      <c r="F199" s="34"/>
      <c r="G199" s="28"/>
    </row>
    <row r="200" customFormat="false" ht="15" hidden="false" customHeight="false" outlineLevel="0" collapsed="false">
      <c r="B200" s="31"/>
      <c r="C200" s="20"/>
      <c r="D200" s="20"/>
      <c r="E200" s="20"/>
      <c r="F200" s="32"/>
      <c r="G200" s="20"/>
    </row>
    <row r="201" customFormat="false" ht="15" hidden="false" customHeight="false" outlineLevel="0" collapsed="false">
      <c r="B201" s="33"/>
      <c r="C201" s="28"/>
      <c r="D201" s="28"/>
      <c r="E201" s="28"/>
      <c r="F201" s="34"/>
      <c r="G201" s="28"/>
    </row>
    <row r="202" customFormat="false" ht="15" hidden="false" customHeight="false" outlineLevel="0" collapsed="false">
      <c r="B202" s="31"/>
      <c r="C202" s="20"/>
      <c r="D202" s="20"/>
      <c r="E202" s="20"/>
      <c r="F202" s="32"/>
      <c r="G202" s="20"/>
    </row>
    <row r="203" customFormat="false" ht="15" hidden="false" customHeight="false" outlineLevel="0" collapsed="false">
      <c r="B203" s="33"/>
      <c r="C203" s="28"/>
      <c r="D203" s="28"/>
      <c r="E203" s="28"/>
      <c r="F203" s="34"/>
      <c r="G203" s="28"/>
    </row>
    <row r="204" customFormat="false" ht="15" hidden="false" customHeight="false" outlineLevel="0" collapsed="false">
      <c r="B204" s="31"/>
      <c r="C204" s="20"/>
      <c r="D204" s="20"/>
      <c r="E204" s="20"/>
      <c r="F204" s="32"/>
      <c r="G204" s="20"/>
    </row>
    <row r="205" customFormat="false" ht="15" hidden="false" customHeight="false" outlineLevel="0" collapsed="false">
      <c r="B205" s="33"/>
      <c r="C205" s="28"/>
      <c r="D205" s="28"/>
      <c r="E205" s="28"/>
      <c r="F205" s="34"/>
      <c r="G205" s="28"/>
    </row>
    <row r="206" customFormat="false" ht="15" hidden="false" customHeight="false" outlineLevel="0" collapsed="false">
      <c r="B206" s="31"/>
      <c r="C206" s="20"/>
      <c r="D206" s="20"/>
      <c r="E206" s="20"/>
      <c r="F206" s="32"/>
      <c r="G206" s="20"/>
    </row>
    <row r="207" customFormat="false" ht="15" hidden="false" customHeight="false" outlineLevel="0" collapsed="false">
      <c r="B207" s="33"/>
      <c r="C207" s="28"/>
      <c r="D207" s="28"/>
      <c r="E207" s="28"/>
      <c r="F207" s="34"/>
      <c r="G207" s="28"/>
    </row>
    <row r="208" customFormat="false" ht="15" hidden="false" customHeight="false" outlineLevel="0" collapsed="false">
      <c r="B208" s="31"/>
      <c r="C208" s="20"/>
      <c r="D208" s="20"/>
      <c r="E208" s="20"/>
      <c r="F208" s="32"/>
      <c r="G208" s="20"/>
    </row>
    <row r="209" customFormat="false" ht="15" hidden="false" customHeight="false" outlineLevel="0" collapsed="false">
      <c r="B209" s="33"/>
      <c r="C209" s="28"/>
      <c r="D209" s="28"/>
      <c r="E209" s="28"/>
      <c r="F209" s="34"/>
      <c r="G209" s="28"/>
    </row>
    <row r="210" customFormat="false" ht="15" hidden="false" customHeight="false" outlineLevel="0" collapsed="false">
      <c r="B210" s="31"/>
      <c r="C210" s="20"/>
      <c r="D210" s="20"/>
      <c r="E210" s="20"/>
      <c r="F210" s="32"/>
      <c r="G210" s="20"/>
    </row>
    <row r="211" customFormat="false" ht="15" hidden="false" customHeight="false" outlineLevel="0" collapsed="false">
      <c r="B211" s="33"/>
      <c r="C211" s="28"/>
      <c r="D211" s="28"/>
      <c r="E211" s="28"/>
      <c r="F211" s="34"/>
      <c r="G211" s="28"/>
    </row>
    <row r="212" customFormat="false" ht="15" hidden="false" customHeight="false" outlineLevel="0" collapsed="false">
      <c r="B212" s="31"/>
      <c r="C212" s="20"/>
      <c r="D212" s="20"/>
      <c r="E212" s="20"/>
      <c r="F212" s="32"/>
      <c r="G212" s="20"/>
    </row>
    <row r="213" customFormat="false" ht="15" hidden="false" customHeight="false" outlineLevel="0" collapsed="false">
      <c r="B213" s="33"/>
      <c r="C213" s="28"/>
      <c r="D213" s="28"/>
      <c r="E213" s="28"/>
      <c r="F213" s="34"/>
      <c r="G213" s="28"/>
    </row>
    <row r="214" customFormat="false" ht="15" hidden="false" customHeight="false" outlineLevel="0" collapsed="false">
      <c r="B214" s="31"/>
      <c r="C214" s="20"/>
      <c r="D214" s="20"/>
      <c r="E214" s="20"/>
      <c r="F214" s="32"/>
      <c r="G214" s="20"/>
    </row>
    <row r="215" customFormat="false" ht="15" hidden="false" customHeight="false" outlineLevel="0" collapsed="false">
      <c r="B215" s="33"/>
      <c r="C215" s="28"/>
      <c r="D215" s="28"/>
      <c r="E215" s="28"/>
      <c r="F215" s="34"/>
      <c r="G215" s="28"/>
    </row>
    <row r="216" customFormat="false" ht="15" hidden="false" customHeight="false" outlineLevel="0" collapsed="false">
      <c r="B216" s="31"/>
      <c r="C216" s="20"/>
      <c r="D216" s="20"/>
      <c r="E216" s="20"/>
      <c r="F216" s="32"/>
      <c r="G216" s="20"/>
    </row>
    <row r="217" customFormat="false" ht="15" hidden="false" customHeight="false" outlineLevel="0" collapsed="false">
      <c r="B217" s="33"/>
      <c r="C217" s="28"/>
      <c r="D217" s="28"/>
      <c r="E217" s="28"/>
      <c r="F217" s="34"/>
      <c r="G217" s="28"/>
    </row>
    <row r="218" customFormat="false" ht="15" hidden="false" customHeight="false" outlineLevel="0" collapsed="false">
      <c r="B218" s="31"/>
      <c r="C218" s="20"/>
      <c r="D218" s="20"/>
      <c r="E218" s="20"/>
      <c r="F218" s="32"/>
      <c r="G218" s="20"/>
    </row>
    <row r="219" customFormat="false" ht="15" hidden="false" customHeight="false" outlineLevel="0" collapsed="false">
      <c r="B219" s="33"/>
      <c r="C219" s="28"/>
      <c r="D219" s="28"/>
      <c r="E219" s="28"/>
      <c r="F219" s="34"/>
      <c r="G219" s="28"/>
    </row>
    <row r="220" customFormat="false" ht="15" hidden="false" customHeight="false" outlineLevel="0" collapsed="false">
      <c r="B220" s="31"/>
      <c r="C220" s="20"/>
      <c r="D220" s="20"/>
      <c r="E220" s="20"/>
      <c r="F220" s="32"/>
      <c r="G220" s="20"/>
    </row>
    <row r="221" customFormat="false" ht="15" hidden="false" customHeight="false" outlineLevel="0" collapsed="false">
      <c r="B221" s="33"/>
      <c r="C221" s="28"/>
      <c r="D221" s="28"/>
      <c r="E221" s="28"/>
      <c r="F221" s="34"/>
      <c r="G221" s="28"/>
    </row>
    <row r="222" customFormat="false" ht="15" hidden="false" customHeight="false" outlineLevel="0" collapsed="false">
      <c r="B222" s="31"/>
      <c r="C222" s="20"/>
      <c r="D222" s="20"/>
      <c r="E222" s="20"/>
      <c r="F222" s="32"/>
      <c r="G222" s="20"/>
    </row>
    <row r="223" customFormat="false" ht="15" hidden="false" customHeight="false" outlineLevel="0" collapsed="false">
      <c r="B223" s="33"/>
      <c r="C223" s="28"/>
      <c r="D223" s="28"/>
      <c r="E223" s="28"/>
      <c r="F223" s="34"/>
      <c r="G223" s="28"/>
    </row>
    <row r="224" customFormat="false" ht="15" hidden="false" customHeight="false" outlineLevel="0" collapsed="false">
      <c r="B224" s="31"/>
      <c r="C224" s="20"/>
      <c r="D224" s="20"/>
      <c r="E224" s="20"/>
      <c r="F224" s="32"/>
      <c r="G224" s="20"/>
    </row>
    <row r="225" customFormat="false" ht="15" hidden="false" customHeight="false" outlineLevel="0" collapsed="false">
      <c r="B225" s="33"/>
      <c r="C225" s="28"/>
      <c r="D225" s="28"/>
      <c r="E225" s="28"/>
      <c r="F225" s="34"/>
      <c r="G225" s="28"/>
    </row>
    <row r="226" customFormat="false" ht="15" hidden="false" customHeight="false" outlineLevel="0" collapsed="false">
      <c r="B226" s="31"/>
      <c r="C226" s="20"/>
      <c r="D226" s="20"/>
      <c r="E226" s="20"/>
      <c r="F226" s="32"/>
      <c r="G226" s="20"/>
    </row>
    <row r="227" customFormat="false" ht="15" hidden="false" customHeight="false" outlineLevel="0" collapsed="false">
      <c r="B227" s="33"/>
      <c r="C227" s="28"/>
      <c r="D227" s="28"/>
      <c r="E227" s="28"/>
      <c r="F227" s="34"/>
      <c r="G227" s="28"/>
    </row>
    <row r="228" customFormat="false" ht="15" hidden="false" customHeight="false" outlineLevel="0" collapsed="false">
      <c r="B228" s="31"/>
      <c r="C228" s="20"/>
      <c r="D228" s="20"/>
      <c r="E228" s="20"/>
      <c r="F228" s="32"/>
      <c r="G228" s="20"/>
    </row>
    <row r="229" customFormat="false" ht="15" hidden="false" customHeight="false" outlineLevel="0" collapsed="false">
      <c r="B229" s="33"/>
      <c r="C229" s="28"/>
      <c r="D229" s="28"/>
      <c r="E229" s="28"/>
      <c r="F229" s="34"/>
      <c r="G229" s="28"/>
    </row>
    <row r="230" customFormat="false" ht="15" hidden="false" customHeight="false" outlineLevel="0" collapsed="false">
      <c r="B230" s="31"/>
      <c r="C230" s="20"/>
      <c r="D230" s="20"/>
      <c r="E230" s="20"/>
      <c r="F230" s="32"/>
      <c r="G230" s="20"/>
    </row>
    <row r="231" customFormat="false" ht="15" hidden="false" customHeight="false" outlineLevel="0" collapsed="false">
      <c r="B231" s="33"/>
      <c r="C231" s="28"/>
      <c r="D231" s="28"/>
      <c r="E231" s="28"/>
      <c r="F231" s="34"/>
      <c r="G231" s="28"/>
    </row>
    <row r="232" customFormat="false" ht="15" hidden="false" customHeight="false" outlineLevel="0" collapsed="false">
      <c r="B232" s="31"/>
      <c r="C232" s="20"/>
      <c r="D232" s="20"/>
      <c r="E232" s="20"/>
      <c r="F232" s="32"/>
      <c r="G232" s="20"/>
    </row>
    <row r="233" customFormat="false" ht="15" hidden="false" customHeight="false" outlineLevel="0" collapsed="false">
      <c r="B233" s="33"/>
      <c r="C233" s="28"/>
      <c r="D233" s="28"/>
      <c r="E233" s="28"/>
      <c r="F233" s="34"/>
      <c r="G233" s="28"/>
    </row>
    <row r="234" customFormat="false" ht="15" hidden="false" customHeight="false" outlineLevel="0" collapsed="false">
      <c r="B234" s="31"/>
      <c r="C234" s="20"/>
      <c r="D234" s="20"/>
      <c r="E234" s="20"/>
      <c r="F234" s="32"/>
      <c r="G234" s="20"/>
    </row>
    <row r="235" customFormat="false" ht="15" hidden="false" customHeight="false" outlineLevel="0" collapsed="false">
      <c r="B235" s="33"/>
      <c r="C235" s="28"/>
      <c r="D235" s="28"/>
      <c r="E235" s="28"/>
      <c r="F235" s="34"/>
      <c r="G235" s="28"/>
    </row>
    <row r="236" customFormat="false" ht="15" hidden="false" customHeight="false" outlineLevel="0" collapsed="false">
      <c r="B236" s="31"/>
      <c r="C236" s="20"/>
      <c r="D236" s="20"/>
      <c r="E236" s="20"/>
      <c r="F236" s="32"/>
      <c r="G236" s="20"/>
    </row>
    <row r="237" customFormat="false" ht="15" hidden="false" customHeight="false" outlineLevel="0" collapsed="false">
      <c r="B237" s="33"/>
      <c r="C237" s="28"/>
      <c r="D237" s="28"/>
      <c r="E237" s="28"/>
      <c r="F237" s="34"/>
      <c r="G237" s="28"/>
    </row>
    <row r="238" customFormat="false" ht="15" hidden="false" customHeight="false" outlineLevel="0" collapsed="false">
      <c r="B238" s="31"/>
      <c r="C238" s="20"/>
      <c r="D238" s="20"/>
      <c r="E238" s="20"/>
      <c r="F238" s="32"/>
      <c r="G238" s="20"/>
    </row>
    <row r="239" customFormat="false" ht="15" hidden="false" customHeight="false" outlineLevel="0" collapsed="false">
      <c r="B239" s="33"/>
      <c r="C239" s="28"/>
      <c r="D239" s="28"/>
      <c r="E239" s="28"/>
      <c r="F239" s="34"/>
      <c r="G239" s="28"/>
    </row>
    <row r="240" customFormat="false" ht="15" hidden="false" customHeight="false" outlineLevel="0" collapsed="false">
      <c r="B240" s="31"/>
      <c r="C240" s="20"/>
      <c r="D240" s="20"/>
      <c r="E240" s="20"/>
      <c r="F240" s="32"/>
      <c r="G240" s="20"/>
    </row>
    <row r="241" customFormat="false" ht="15" hidden="false" customHeight="false" outlineLevel="0" collapsed="false">
      <c r="B241" s="33"/>
      <c r="C241" s="28"/>
      <c r="D241" s="28"/>
      <c r="E241" s="28"/>
      <c r="F241" s="34"/>
      <c r="G241" s="28"/>
    </row>
    <row r="242" customFormat="false" ht="15" hidden="false" customHeight="false" outlineLevel="0" collapsed="false">
      <c r="B242" s="31"/>
      <c r="C242" s="20"/>
      <c r="D242" s="20"/>
      <c r="E242" s="20"/>
      <c r="F242" s="32"/>
      <c r="G242" s="20"/>
    </row>
    <row r="243" customFormat="false" ht="15" hidden="false" customHeight="false" outlineLevel="0" collapsed="false">
      <c r="B243" s="33"/>
      <c r="C243" s="28"/>
      <c r="D243" s="28"/>
      <c r="E243" s="28"/>
      <c r="F243" s="34"/>
      <c r="G243" s="28"/>
    </row>
    <row r="244" customFormat="false" ht="15" hidden="false" customHeight="false" outlineLevel="0" collapsed="false">
      <c r="B244" s="31"/>
      <c r="C244" s="20"/>
      <c r="D244" s="20"/>
      <c r="E244" s="20"/>
      <c r="F244" s="32"/>
      <c r="G244" s="20"/>
    </row>
    <row r="245" customFormat="false" ht="15" hidden="false" customHeight="false" outlineLevel="0" collapsed="false">
      <c r="B245" s="33"/>
      <c r="C245" s="28"/>
      <c r="D245" s="28"/>
      <c r="E245" s="28"/>
      <c r="F245" s="34"/>
      <c r="G245" s="28"/>
    </row>
    <row r="246" customFormat="false" ht="15" hidden="false" customHeight="false" outlineLevel="0" collapsed="false">
      <c r="B246" s="31"/>
      <c r="C246" s="20"/>
      <c r="D246" s="20"/>
      <c r="E246" s="20"/>
      <c r="F246" s="32"/>
      <c r="G246" s="20"/>
    </row>
    <row r="247" customFormat="false" ht="15" hidden="false" customHeight="false" outlineLevel="0" collapsed="false">
      <c r="B247" s="33"/>
      <c r="C247" s="28"/>
      <c r="D247" s="28"/>
      <c r="E247" s="28"/>
      <c r="F247" s="34"/>
      <c r="G247" s="28"/>
    </row>
    <row r="248" customFormat="false" ht="15" hidden="false" customHeight="false" outlineLevel="0" collapsed="false">
      <c r="B248" s="31"/>
      <c r="C248" s="20"/>
      <c r="D248" s="20"/>
      <c r="E248" s="20"/>
      <c r="F248" s="32"/>
      <c r="G248" s="20"/>
    </row>
    <row r="249" customFormat="false" ht="15" hidden="false" customHeight="false" outlineLevel="0" collapsed="false">
      <c r="B249" s="33"/>
      <c r="C249" s="28"/>
      <c r="D249" s="28"/>
      <c r="E249" s="28"/>
      <c r="F249" s="34"/>
      <c r="G249" s="28"/>
    </row>
    <row r="250" customFormat="false" ht="15" hidden="false" customHeight="false" outlineLevel="0" collapsed="false">
      <c r="B250" s="31"/>
      <c r="C250" s="20"/>
      <c r="D250" s="20"/>
      <c r="E250" s="20"/>
      <c r="F250" s="32"/>
      <c r="G250" s="20"/>
    </row>
    <row r="251" customFormat="false" ht="15" hidden="false" customHeight="false" outlineLevel="0" collapsed="false">
      <c r="B251" s="33"/>
      <c r="C251" s="28"/>
      <c r="D251" s="28"/>
      <c r="E251" s="28"/>
      <c r="F251" s="34"/>
      <c r="G251" s="28"/>
    </row>
    <row r="252" customFormat="false" ht="15" hidden="false" customHeight="false" outlineLevel="0" collapsed="false">
      <c r="B252" s="31"/>
      <c r="C252" s="20"/>
      <c r="D252" s="20"/>
      <c r="E252" s="20"/>
      <c r="F252" s="32"/>
      <c r="G252" s="20"/>
    </row>
    <row r="253" customFormat="false" ht="15" hidden="false" customHeight="false" outlineLevel="0" collapsed="false">
      <c r="B253" s="33"/>
      <c r="C253" s="28"/>
      <c r="D253" s="28"/>
      <c r="E253" s="28"/>
      <c r="F253" s="34"/>
      <c r="G253" s="28"/>
    </row>
    <row r="254" customFormat="false" ht="15" hidden="false" customHeight="false" outlineLevel="0" collapsed="false">
      <c r="B254" s="31"/>
      <c r="C254" s="20"/>
      <c r="D254" s="20"/>
      <c r="E254" s="20"/>
      <c r="F254" s="32"/>
      <c r="G254" s="20"/>
    </row>
    <row r="255" customFormat="false" ht="15" hidden="false" customHeight="false" outlineLevel="0" collapsed="false">
      <c r="B255" s="33"/>
      <c r="C255" s="28"/>
      <c r="D255" s="28"/>
      <c r="E255" s="28"/>
      <c r="F255" s="34"/>
      <c r="G255" s="28"/>
    </row>
    <row r="256" customFormat="false" ht="15" hidden="false" customHeight="false" outlineLevel="0" collapsed="false">
      <c r="B256" s="31"/>
      <c r="C256" s="20"/>
      <c r="D256" s="20"/>
      <c r="E256" s="20"/>
      <c r="F256" s="32"/>
      <c r="G256" s="20"/>
    </row>
    <row r="257" customFormat="false" ht="15" hidden="false" customHeight="false" outlineLevel="0" collapsed="false">
      <c r="B257" s="33"/>
      <c r="C257" s="28"/>
      <c r="D257" s="28"/>
      <c r="E257" s="28"/>
      <c r="F257" s="34"/>
      <c r="G257" s="28"/>
    </row>
    <row r="258" customFormat="false" ht="15" hidden="false" customHeight="false" outlineLevel="0" collapsed="false">
      <c r="B258" s="31"/>
      <c r="C258" s="20"/>
      <c r="D258" s="20"/>
      <c r="E258" s="20"/>
      <c r="F258" s="32"/>
      <c r="G258" s="20"/>
    </row>
    <row r="259" customFormat="false" ht="15" hidden="false" customHeight="false" outlineLevel="0" collapsed="false">
      <c r="B259" s="33"/>
      <c r="C259" s="28"/>
      <c r="D259" s="28"/>
      <c r="E259" s="28"/>
      <c r="F259" s="34"/>
      <c r="G259" s="28"/>
    </row>
    <row r="260" customFormat="false" ht="15" hidden="false" customHeight="false" outlineLevel="0" collapsed="false">
      <c r="B260" s="31"/>
      <c r="C260" s="20"/>
      <c r="D260" s="20"/>
      <c r="E260" s="20"/>
      <c r="F260" s="32"/>
      <c r="G260" s="20"/>
    </row>
    <row r="261" customFormat="false" ht="15" hidden="false" customHeight="false" outlineLevel="0" collapsed="false">
      <c r="B261" s="33"/>
      <c r="C261" s="28"/>
      <c r="D261" s="28"/>
      <c r="E261" s="28"/>
      <c r="F261" s="34"/>
      <c r="G261" s="28"/>
    </row>
    <row r="262" customFormat="false" ht="15" hidden="false" customHeight="false" outlineLevel="0" collapsed="false">
      <c r="B262" s="31"/>
      <c r="C262" s="20"/>
      <c r="D262" s="20"/>
      <c r="E262" s="20"/>
      <c r="F262" s="32"/>
      <c r="G262" s="20"/>
    </row>
    <row r="263" customFormat="false" ht="15" hidden="false" customHeight="false" outlineLevel="0" collapsed="false">
      <c r="B263" s="33"/>
      <c r="C263" s="28"/>
      <c r="D263" s="28"/>
      <c r="E263" s="28"/>
      <c r="F263" s="34"/>
      <c r="G263" s="28"/>
    </row>
    <row r="264" customFormat="false" ht="15" hidden="false" customHeight="false" outlineLevel="0" collapsed="false">
      <c r="B264" s="31"/>
      <c r="C264" s="20"/>
      <c r="D264" s="20"/>
      <c r="E264" s="20"/>
      <c r="F264" s="32"/>
      <c r="G264" s="20"/>
    </row>
    <row r="265" customFormat="false" ht="15" hidden="false" customHeight="false" outlineLevel="0" collapsed="false">
      <c r="B265" s="33"/>
      <c r="C265" s="28"/>
      <c r="D265" s="28"/>
      <c r="E265" s="28"/>
      <c r="F265" s="34"/>
      <c r="G265" s="28"/>
    </row>
    <row r="266" customFormat="false" ht="15" hidden="false" customHeight="false" outlineLevel="0" collapsed="false">
      <c r="B266" s="31"/>
      <c r="C266" s="20"/>
      <c r="D266" s="20"/>
      <c r="E266" s="20"/>
      <c r="F266" s="32"/>
      <c r="G266" s="20"/>
    </row>
    <row r="267" customFormat="false" ht="15" hidden="false" customHeight="false" outlineLevel="0" collapsed="false">
      <c r="B267" s="33"/>
      <c r="C267" s="28"/>
      <c r="D267" s="28"/>
      <c r="E267" s="28"/>
      <c r="F267" s="34"/>
      <c r="G267" s="28"/>
    </row>
    <row r="268" customFormat="false" ht="15" hidden="false" customHeight="false" outlineLevel="0" collapsed="false">
      <c r="B268" s="31"/>
      <c r="C268" s="20"/>
      <c r="D268" s="20"/>
      <c r="E268" s="20"/>
      <c r="F268" s="32"/>
      <c r="G268" s="20"/>
    </row>
    <row r="269" customFormat="false" ht="15" hidden="false" customHeight="false" outlineLevel="0" collapsed="false">
      <c r="B269" s="33"/>
      <c r="C269" s="28"/>
      <c r="D269" s="28"/>
      <c r="E269" s="28"/>
      <c r="F269" s="34"/>
      <c r="G269" s="28"/>
    </row>
    <row r="270" customFormat="false" ht="15" hidden="false" customHeight="false" outlineLevel="0" collapsed="false">
      <c r="B270" s="31"/>
      <c r="C270" s="20"/>
      <c r="D270" s="20"/>
      <c r="E270" s="20"/>
      <c r="F270" s="32"/>
      <c r="G270" s="20"/>
    </row>
    <row r="271" customFormat="false" ht="15" hidden="false" customHeight="false" outlineLevel="0" collapsed="false">
      <c r="B271" s="33"/>
      <c r="C271" s="28"/>
      <c r="D271" s="28"/>
      <c r="E271" s="28"/>
      <c r="F271" s="34"/>
      <c r="G271" s="28"/>
    </row>
    <row r="272" customFormat="false" ht="15" hidden="false" customHeight="false" outlineLevel="0" collapsed="false">
      <c r="B272" s="31"/>
      <c r="C272" s="20"/>
      <c r="D272" s="20"/>
      <c r="E272" s="20"/>
      <c r="F272" s="32"/>
      <c r="G272" s="20"/>
    </row>
    <row r="273" customFormat="false" ht="15" hidden="false" customHeight="false" outlineLevel="0" collapsed="false">
      <c r="B273" s="33"/>
      <c r="C273" s="28"/>
      <c r="D273" s="28"/>
      <c r="E273" s="28"/>
      <c r="F273" s="34"/>
      <c r="G273" s="28"/>
    </row>
    <row r="274" customFormat="false" ht="15" hidden="false" customHeight="false" outlineLevel="0" collapsed="false">
      <c r="B274" s="31"/>
      <c r="C274" s="20"/>
      <c r="D274" s="20"/>
      <c r="E274" s="20"/>
      <c r="F274" s="32"/>
      <c r="G274" s="20"/>
    </row>
    <row r="275" customFormat="false" ht="15" hidden="false" customHeight="false" outlineLevel="0" collapsed="false">
      <c r="B275" s="33"/>
      <c r="C275" s="28"/>
      <c r="D275" s="28"/>
      <c r="E275" s="28"/>
      <c r="F275" s="34"/>
      <c r="G275" s="28"/>
    </row>
    <row r="276" customFormat="false" ht="15" hidden="false" customHeight="false" outlineLevel="0" collapsed="false">
      <c r="B276" s="31"/>
      <c r="C276" s="20"/>
      <c r="D276" s="20"/>
      <c r="E276" s="20"/>
      <c r="F276" s="32"/>
      <c r="G276" s="20"/>
    </row>
    <row r="277" customFormat="false" ht="15" hidden="false" customHeight="false" outlineLevel="0" collapsed="false">
      <c r="B277" s="33"/>
      <c r="C277" s="28"/>
      <c r="D277" s="28"/>
      <c r="E277" s="28"/>
      <c r="F277" s="34"/>
      <c r="G277" s="28"/>
    </row>
    <row r="278" customFormat="false" ht="15" hidden="false" customHeight="false" outlineLevel="0" collapsed="false">
      <c r="B278" s="31"/>
      <c r="C278" s="20"/>
      <c r="D278" s="20"/>
      <c r="E278" s="20"/>
      <c r="F278" s="32"/>
      <c r="G278" s="20"/>
    </row>
    <row r="279" customFormat="false" ht="15" hidden="false" customHeight="false" outlineLevel="0" collapsed="false">
      <c r="B279" s="33"/>
      <c r="C279" s="28"/>
      <c r="D279" s="28"/>
      <c r="E279" s="28"/>
      <c r="F279" s="34"/>
      <c r="G279" s="28"/>
    </row>
    <row r="280" customFormat="false" ht="15" hidden="false" customHeight="false" outlineLevel="0" collapsed="false">
      <c r="B280" s="31"/>
      <c r="C280" s="20"/>
      <c r="D280" s="20"/>
      <c r="E280" s="20"/>
      <c r="F280" s="32"/>
      <c r="G280" s="20"/>
    </row>
    <row r="281" customFormat="false" ht="15" hidden="false" customHeight="false" outlineLevel="0" collapsed="false">
      <c r="B281" s="33"/>
      <c r="C281" s="28"/>
      <c r="D281" s="28"/>
      <c r="E281" s="28"/>
      <c r="F281" s="34"/>
      <c r="G281" s="28"/>
    </row>
    <row r="282" customFormat="false" ht="15" hidden="false" customHeight="false" outlineLevel="0" collapsed="false">
      <c r="B282" s="31"/>
      <c r="C282" s="20"/>
      <c r="D282" s="20"/>
      <c r="E282" s="20"/>
      <c r="F282" s="32"/>
      <c r="G282" s="20"/>
    </row>
    <row r="283" customFormat="false" ht="15" hidden="false" customHeight="false" outlineLevel="0" collapsed="false">
      <c r="B283" s="33"/>
      <c r="C283" s="28"/>
      <c r="D283" s="28"/>
      <c r="E283" s="28"/>
      <c r="F283" s="34"/>
      <c r="G283" s="28"/>
    </row>
    <row r="284" customFormat="false" ht="15" hidden="false" customHeight="false" outlineLevel="0" collapsed="false">
      <c r="B284" s="31"/>
      <c r="C284" s="20"/>
      <c r="D284" s="20"/>
      <c r="E284" s="20"/>
      <c r="F284" s="32"/>
      <c r="G284" s="20"/>
    </row>
    <row r="285" customFormat="false" ht="15" hidden="false" customHeight="false" outlineLevel="0" collapsed="false">
      <c r="B285" s="33"/>
      <c r="C285" s="28"/>
      <c r="D285" s="28"/>
      <c r="E285" s="28"/>
      <c r="F285" s="34"/>
      <c r="G285" s="28"/>
    </row>
    <row r="286" customFormat="false" ht="15" hidden="false" customHeight="false" outlineLevel="0" collapsed="false">
      <c r="B286" s="31"/>
      <c r="C286" s="20"/>
      <c r="D286" s="20"/>
      <c r="E286" s="20"/>
      <c r="F286" s="32"/>
      <c r="G286" s="20"/>
    </row>
    <row r="287" customFormat="false" ht="15" hidden="false" customHeight="false" outlineLevel="0" collapsed="false">
      <c r="B287" s="33"/>
      <c r="C287" s="28"/>
      <c r="D287" s="28"/>
      <c r="E287" s="28"/>
      <c r="F287" s="34"/>
      <c r="G287" s="28"/>
    </row>
    <row r="288" customFormat="false" ht="15" hidden="false" customHeight="false" outlineLevel="0" collapsed="false">
      <c r="B288" s="31"/>
      <c r="C288" s="20"/>
      <c r="D288" s="20"/>
      <c r="E288" s="20"/>
      <c r="F288" s="32"/>
      <c r="G288" s="20"/>
    </row>
    <row r="289" customFormat="false" ht="15" hidden="false" customHeight="false" outlineLevel="0" collapsed="false">
      <c r="B289" s="33"/>
      <c r="C289" s="28"/>
      <c r="D289" s="28"/>
      <c r="E289" s="28"/>
      <c r="F289" s="34"/>
      <c r="G289" s="28"/>
    </row>
    <row r="290" customFormat="false" ht="15" hidden="false" customHeight="false" outlineLevel="0" collapsed="false">
      <c r="B290" s="31"/>
      <c r="C290" s="20"/>
      <c r="D290" s="20"/>
      <c r="E290" s="20"/>
      <c r="F290" s="32"/>
      <c r="G290" s="20"/>
    </row>
    <row r="291" customFormat="false" ht="15" hidden="false" customHeight="false" outlineLevel="0" collapsed="false">
      <c r="B291" s="33"/>
      <c r="C291" s="28"/>
      <c r="D291" s="28"/>
      <c r="E291" s="28"/>
      <c r="F291" s="34"/>
      <c r="G291" s="28"/>
    </row>
    <row r="292" customFormat="false" ht="15" hidden="false" customHeight="false" outlineLevel="0" collapsed="false">
      <c r="B292" s="31"/>
      <c r="C292" s="20"/>
      <c r="D292" s="20"/>
      <c r="E292" s="20"/>
      <c r="F292" s="32"/>
      <c r="G292" s="20"/>
    </row>
    <row r="293" customFormat="false" ht="15" hidden="false" customHeight="false" outlineLevel="0" collapsed="false">
      <c r="B293" s="33"/>
      <c r="C293" s="28"/>
      <c r="D293" s="28"/>
      <c r="E293" s="28"/>
      <c r="F293" s="34"/>
      <c r="G293" s="28"/>
    </row>
    <row r="294" customFormat="false" ht="15" hidden="false" customHeight="false" outlineLevel="0" collapsed="false">
      <c r="B294" s="31"/>
      <c r="C294" s="20"/>
      <c r="D294" s="20"/>
      <c r="E294" s="20"/>
      <c r="F294" s="32"/>
      <c r="G294" s="20"/>
    </row>
    <row r="295" customFormat="false" ht="15" hidden="false" customHeight="false" outlineLevel="0" collapsed="false">
      <c r="B295" s="33"/>
      <c r="C295" s="28"/>
      <c r="D295" s="28"/>
      <c r="E295" s="28"/>
      <c r="F295" s="34"/>
      <c r="G295" s="28"/>
    </row>
    <row r="296" customFormat="false" ht="15" hidden="false" customHeight="false" outlineLevel="0" collapsed="false">
      <c r="B296" s="31"/>
      <c r="C296" s="20"/>
      <c r="D296" s="20"/>
      <c r="E296" s="20"/>
      <c r="F296" s="32"/>
      <c r="G296" s="20"/>
    </row>
    <row r="297" customFormat="false" ht="15" hidden="false" customHeight="false" outlineLevel="0" collapsed="false">
      <c r="B297" s="33"/>
      <c r="C297" s="28"/>
      <c r="D297" s="28"/>
      <c r="E297" s="28"/>
      <c r="F297" s="34"/>
      <c r="G297" s="28"/>
    </row>
    <row r="298" customFormat="false" ht="15" hidden="false" customHeight="false" outlineLevel="0" collapsed="false">
      <c r="B298" s="31"/>
      <c r="C298" s="20"/>
      <c r="D298" s="20"/>
      <c r="E298" s="20"/>
      <c r="F298" s="32"/>
      <c r="G298" s="20"/>
    </row>
    <row r="299" customFormat="false" ht="15" hidden="false" customHeight="false" outlineLevel="0" collapsed="false">
      <c r="B299" s="33"/>
      <c r="C299" s="28"/>
      <c r="D299" s="28"/>
      <c r="E299" s="28"/>
      <c r="F299" s="34"/>
      <c r="G299" s="28"/>
    </row>
    <row r="300" customFormat="false" ht="15" hidden="false" customHeight="false" outlineLevel="0" collapsed="false">
      <c r="B300" s="31"/>
      <c r="C300" s="20"/>
      <c r="D300" s="20"/>
      <c r="E300" s="20"/>
      <c r="F300" s="32"/>
      <c r="G300" s="20"/>
    </row>
    <row r="301" customFormat="false" ht="15" hidden="false" customHeight="false" outlineLevel="0" collapsed="false">
      <c r="B301" s="33"/>
      <c r="C301" s="28"/>
      <c r="D301" s="28"/>
      <c r="E301" s="28"/>
      <c r="F301" s="34"/>
      <c r="G301" s="28"/>
    </row>
    <row r="302" customFormat="false" ht="15" hidden="false" customHeight="false" outlineLevel="0" collapsed="false">
      <c r="B302" s="31"/>
      <c r="C302" s="20"/>
      <c r="D302" s="20"/>
      <c r="E302" s="20"/>
      <c r="F302" s="32"/>
      <c r="G302" s="20"/>
    </row>
    <row r="303" customFormat="false" ht="15" hidden="false" customHeight="false" outlineLevel="0" collapsed="false">
      <c r="B303" s="33"/>
      <c r="C303" s="28"/>
      <c r="D303" s="28"/>
      <c r="E303" s="28"/>
      <c r="F303" s="34"/>
      <c r="G303" s="28"/>
    </row>
    <row r="304" customFormat="false" ht="15" hidden="false" customHeight="false" outlineLevel="0" collapsed="false">
      <c r="B304" s="31"/>
      <c r="C304" s="20"/>
      <c r="D304" s="20"/>
      <c r="E304" s="20"/>
      <c r="F304" s="32"/>
      <c r="G304" s="20"/>
    </row>
    <row r="305" customFormat="false" ht="15" hidden="false" customHeight="false" outlineLevel="0" collapsed="false">
      <c r="B305" s="33"/>
      <c r="C305" s="28"/>
      <c r="D305" s="28"/>
      <c r="E305" s="28"/>
      <c r="F305" s="34"/>
      <c r="G305" s="28"/>
    </row>
    <row r="306" customFormat="false" ht="15" hidden="false" customHeight="false" outlineLevel="0" collapsed="false">
      <c r="B306" s="31"/>
      <c r="C306" s="20"/>
      <c r="D306" s="20"/>
      <c r="E306" s="20"/>
      <c r="F306" s="32"/>
      <c r="G306" s="20"/>
    </row>
    <row r="307" customFormat="false" ht="15" hidden="false" customHeight="false" outlineLevel="0" collapsed="false">
      <c r="B307" s="33"/>
      <c r="C307" s="28"/>
      <c r="D307" s="28"/>
      <c r="E307" s="28"/>
      <c r="F307" s="34"/>
      <c r="G307" s="28"/>
    </row>
    <row r="308" customFormat="false" ht="15" hidden="false" customHeight="false" outlineLevel="0" collapsed="false">
      <c r="B308" s="31"/>
      <c r="C308" s="20"/>
      <c r="D308" s="20"/>
      <c r="E308" s="20"/>
      <c r="F308" s="32"/>
      <c r="G308" s="20"/>
    </row>
    <row r="309" customFormat="false" ht="15" hidden="false" customHeight="false" outlineLevel="0" collapsed="false">
      <c r="B309" s="33"/>
      <c r="C309" s="28"/>
      <c r="D309" s="28"/>
      <c r="E309" s="28"/>
      <c r="F309" s="34"/>
      <c r="G309" s="28"/>
    </row>
    <row r="310" customFormat="false" ht="15" hidden="false" customHeight="false" outlineLevel="0" collapsed="false">
      <c r="B310" s="31"/>
      <c r="C310" s="20"/>
      <c r="D310" s="20"/>
      <c r="E310" s="20"/>
      <c r="F310" s="32"/>
      <c r="G310" s="20"/>
    </row>
    <row r="311" customFormat="false" ht="15" hidden="false" customHeight="false" outlineLevel="0" collapsed="false">
      <c r="B311" s="33"/>
      <c r="C311" s="28"/>
      <c r="D311" s="28"/>
      <c r="E311" s="28"/>
      <c r="F311" s="34"/>
      <c r="G311" s="28"/>
    </row>
    <row r="312" customFormat="false" ht="15" hidden="false" customHeight="false" outlineLevel="0" collapsed="false">
      <c r="B312" s="31"/>
      <c r="C312" s="20"/>
      <c r="D312" s="20"/>
      <c r="E312" s="20"/>
      <c r="F312" s="32"/>
      <c r="G312" s="20"/>
    </row>
    <row r="313" customFormat="false" ht="15" hidden="false" customHeight="false" outlineLevel="0" collapsed="false">
      <c r="B313" s="33"/>
      <c r="C313" s="28"/>
      <c r="D313" s="28"/>
      <c r="E313" s="28"/>
      <c r="F313" s="34"/>
      <c r="G313" s="28"/>
    </row>
    <row r="314" customFormat="false" ht="15" hidden="false" customHeight="false" outlineLevel="0" collapsed="false">
      <c r="B314" s="31"/>
      <c r="C314" s="20"/>
      <c r="D314" s="20"/>
      <c r="E314" s="20"/>
      <c r="F314" s="32"/>
      <c r="G314" s="20"/>
    </row>
    <row r="315" customFormat="false" ht="15" hidden="false" customHeight="false" outlineLevel="0" collapsed="false">
      <c r="B315" s="33"/>
      <c r="C315" s="28"/>
      <c r="D315" s="28"/>
      <c r="E315" s="28"/>
      <c r="F315" s="34"/>
      <c r="G315" s="28"/>
    </row>
    <row r="316" customFormat="false" ht="15" hidden="false" customHeight="false" outlineLevel="0" collapsed="false">
      <c r="B316" s="31"/>
      <c r="C316" s="20"/>
      <c r="D316" s="20"/>
      <c r="E316" s="20"/>
      <c r="F316" s="32"/>
      <c r="G316" s="20"/>
    </row>
    <row r="317" customFormat="false" ht="15" hidden="false" customHeight="false" outlineLevel="0" collapsed="false">
      <c r="B317" s="33"/>
      <c r="C317" s="28"/>
      <c r="D317" s="28"/>
      <c r="E317" s="28"/>
      <c r="F317" s="34"/>
      <c r="G317" s="28"/>
    </row>
    <row r="318" customFormat="false" ht="15" hidden="false" customHeight="false" outlineLevel="0" collapsed="false">
      <c r="B318" s="31"/>
      <c r="C318" s="20"/>
      <c r="D318" s="20"/>
      <c r="E318" s="20"/>
      <c r="F318" s="32"/>
      <c r="G318" s="20"/>
    </row>
    <row r="319" customFormat="false" ht="15" hidden="false" customHeight="false" outlineLevel="0" collapsed="false">
      <c r="B319" s="33"/>
      <c r="C319" s="28"/>
      <c r="D319" s="28"/>
      <c r="E319" s="28"/>
      <c r="F319" s="34"/>
      <c r="G319" s="28"/>
    </row>
    <row r="320" customFormat="false" ht="15" hidden="false" customHeight="false" outlineLevel="0" collapsed="false">
      <c r="B320" s="31"/>
      <c r="C320" s="20"/>
      <c r="D320" s="20"/>
      <c r="E320" s="20"/>
      <c r="F320" s="32"/>
      <c r="G320" s="20"/>
    </row>
    <row r="321" customFormat="false" ht="15" hidden="false" customHeight="false" outlineLevel="0" collapsed="false">
      <c r="B321" s="33"/>
      <c r="C321" s="28"/>
      <c r="D321" s="28"/>
      <c r="E321" s="28"/>
      <c r="F321" s="34"/>
      <c r="G321" s="28"/>
    </row>
    <row r="322" customFormat="false" ht="15" hidden="false" customHeight="false" outlineLevel="0" collapsed="false">
      <c r="B322" s="31"/>
      <c r="C322" s="20"/>
      <c r="D322" s="20"/>
      <c r="E322" s="20"/>
      <c r="F322" s="32"/>
      <c r="G322" s="20"/>
    </row>
    <row r="323" customFormat="false" ht="15" hidden="false" customHeight="false" outlineLevel="0" collapsed="false">
      <c r="B323" s="33"/>
      <c r="C323" s="28"/>
      <c r="D323" s="28"/>
      <c r="E323" s="28"/>
      <c r="F323" s="34"/>
      <c r="G323" s="28"/>
    </row>
    <row r="324" customFormat="false" ht="15" hidden="false" customHeight="false" outlineLevel="0" collapsed="false">
      <c r="B324" s="31"/>
      <c r="C324" s="20"/>
      <c r="D324" s="20"/>
      <c r="E324" s="20"/>
      <c r="F324" s="32"/>
      <c r="G324" s="20"/>
    </row>
    <row r="325" customFormat="false" ht="15" hidden="false" customHeight="false" outlineLevel="0" collapsed="false">
      <c r="B325" s="33"/>
      <c r="C325" s="28"/>
      <c r="D325" s="28"/>
      <c r="E325" s="28"/>
      <c r="F325" s="34"/>
      <c r="G325" s="28"/>
    </row>
    <row r="326" customFormat="false" ht="15" hidden="false" customHeight="false" outlineLevel="0" collapsed="false">
      <c r="B326" s="31"/>
      <c r="C326" s="20"/>
      <c r="D326" s="20"/>
      <c r="E326" s="20"/>
      <c r="F326" s="32"/>
      <c r="G326" s="20"/>
    </row>
    <row r="327" customFormat="false" ht="15" hidden="false" customHeight="false" outlineLevel="0" collapsed="false">
      <c r="B327" s="33"/>
      <c r="C327" s="28"/>
      <c r="D327" s="28"/>
      <c r="E327" s="28"/>
      <c r="F327" s="34"/>
      <c r="G327" s="28"/>
    </row>
    <row r="328" customFormat="false" ht="15" hidden="false" customHeight="false" outlineLevel="0" collapsed="false">
      <c r="B328" s="31"/>
      <c r="C328" s="20"/>
      <c r="D328" s="20"/>
      <c r="E328" s="20"/>
      <c r="F328" s="32"/>
      <c r="G328" s="20"/>
    </row>
    <row r="329" customFormat="false" ht="15" hidden="false" customHeight="false" outlineLevel="0" collapsed="false">
      <c r="B329" s="33"/>
      <c r="C329" s="28"/>
      <c r="D329" s="28"/>
      <c r="E329" s="28"/>
      <c r="F329" s="34"/>
      <c r="G329" s="28"/>
    </row>
    <row r="330" customFormat="false" ht="15" hidden="false" customHeight="false" outlineLevel="0" collapsed="false">
      <c r="B330" s="31"/>
      <c r="C330" s="20"/>
      <c r="D330" s="20"/>
      <c r="E330" s="20"/>
      <c r="F330" s="32"/>
      <c r="G330" s="20"/>
    </row>
    <row r="331" customFormat="false" ht="15" hidden="false" customHeight="false" outlineLevel="0" collapsed="false">
      <c r="B331" s="33"/>
      <c r="C331" s="28"/>
      <c r="D331" s="28"/>
      <c r="E331" s="28"/>
      <c r="F331" s="34"/>
      <c r="G331" s="28"/>
    </row>
    <row r="332" customFormat="false" ht="15" hidden="false" customHeight="false" outlineLevel="0" collapsed="false">
      <c r="B332" s="31"/>
      <c r="C332" s="20"/>
      <c r="D332" s="20"/>
      <c r="E332" s="20"/>
      <c r="F332" s="32"/>
      <c r="G332" s="20"/>
    </row>
    <row r="333" customFormat="false" ht="15" hidden="false" customHeight="false" outlineLevel="0" collapsed="false">
      <c r="B333" s="33"/>
      <c r="C333" s="28"/>
      <c r="D333" s="28"/>
      <c r="E333" s="28"/>
      <c r="F333" s="34"/>
      <c r="G333" s="28"/>
    </row>
    <row r="334" customFormat="false" ht="15" hidden="false" customHeight="false" outlineLevel="0" collapsed="false">
      <c r="B334" s="31"/>
      <c r="C334" s="20"/>
      <c r="D334" s="20"/>
      <c r="E334" s="20"/>
      <c r="F334" s="32"/>
      <c r="G334" s="20"/>
    </row>
    <row r="335" customFormat="false" ht="15" hidden="false" customHeight="false" outlineLevel="0" collapsed="false">
      <c r="B335" s="33"/>
      <c r="C335" s="28"/>
      <c r="D335" s="28"/>
      <c r="E335" s="28"/>
      <c r="F335" s="34"/>
      <c r="G335" s="28"/>
    </row>
    <row r="336" customFormat="false" ht="15" hidden="false" customHeight="false" outlineLevel="0" collapsed="false">
      <c r="B336" s="31"/>
      <c r="C336" s="20"/>
      <c r="D336" s="20"/>
      <c r="E336" s="20"/>
      <c r="F336" s="32"/>
      <c r="G336" s="20"/>
    </row>
    <row r="337" customFormat="false" ht="15" hidden="false" customHeight="false" outlineLevel="0" collapsed="false">
      <c r="B337" s="33"/>
      <c r="C337" s="28"/>
      <c r="D337" s="28"/>
      <c r="E337" s="28"/>
      <c r="F337" s="34"/>
      <c r="G337" s="28"/>
    </row>
    <row r="338" customFormat="false" ht="15" hidden="false" customHeight="false" outlineLevel="0" collapsed="false">
      <c r="B338" s="31"/>
      <c r="C338" s="20"/>
      <c r="D338" s="20"/>
      <c r="E338" s="20"/>
      <c r="F338" s="32"/>
      <c r="G338" s="20"/>
    </row>
    <row r="339" customFormat="false" ht="15" hidden="false" customHeight="false" outlineLevel="0" collapsed="false">
      <c r="B339" s="33"/>
      <c r="C339" s="28"/>
      <c r="D339" s="28"/>
      <c r="E339" s="28"/>
      <c r="F339" s="34"/>
      <c r="G339" s="28"/>
    </row>
    <row r="340" customFormat="false" ht="15" hidden="false" customHeight="false" outlineLevel="0" collapsed="false">
      <c r="B340" s="31"/>
      <c r="C340" s="20"/>
      <c r="D340" s="20"/>
      <c r="E340" s="20"/>
      <c r="F340" s="32"/>
      <c r="G340" s="20"/>
    </row>
    <row r="341" customFormat="false" ht="15" hidden="false" customHeight="false" outlineLevel="0" collapsed="false">
      <c r="B341" s="33"/>
      <c r="C341" s="28"/>
      <c r="D341" s="28"/>
      <c r="E341" s="28"/>
      <c r="F341" s="34"/>
      <c r="G341" s="28"/>
    </row>
    <row r="342" customFormat="false" ht="15" hidden="false" customHeight="false" outlineLevel="0" collapsed="false">
      <c r="B342" s="31"/>
      <c r="C342" s="20"/>
      <c r="D342" s="20"/>
      <c r="E342" s="20"/>
      <c r="F342" s="32"/>
      <c r="G342" s="20"/>
    </row>
    <row r="343" customFormat="false" ht="15" hidden="false" customHeight="false" outlineLevel="0" collapsed="false">
      <c r="B343" s="33"/>
      <c r="C343" s="28"/>
      <c r="D343" s="28"/>
      <c r="E343" s="28"/>
      <c r="F343" s="34"/>
      <c r="G343" s="28"/>
    </row>
    <row r="344" customFormat="false" ht="15" hidden="false" customHeight="false" outlineLevel="0" collapsed="false">
      <c r="B344" s="31"/>
      <c r="C344" s="20"/>
      <c r="D344" s="20"/>
      <c r="E344" s="20"/>
      <c r="F344" s="32"/>
      <c r="G344" s="20"/>
    </row>
    <row r="345" customFormat="false" ht="15" hidden="false" customHeight="false" outlineLevel="0" collapsed="false">
      <c r="B345" s="33"/>
      <c r="C345" s="28"/>
      <c r="D345" s="28"/>
      <c r="E345" s="28"/>
      <c r="F345" s="34"/>
      <c r="G345" s="28"/>
    </row>
    <row r="346" customFormat="false" ht="15" hidden="false" customHeight="false" outlineLevel="0" collapsed="false">
      <c r="B346" s="31"/>
      <c r="C346" s="20"/>
      <c r="D346" s="20"/>
      <c r="E346" s="20"/>
      <c r="F346" s="32"/>
      <c r="G346" s="20"/>
    </row>
    <row r="347" customFormat="false" ht="15" hidden="false" customHeight="false" outlineLevel="0" collapsed="false">
      <c r="B347" s="33"/>
      <c r="C347" s="28"/>
      <c r="D347" s="28"/>
      <c r="E347" s="28"/>
      <c r="F347" s="34"/>
      <c r="G347" s="28"/>
    </row>
    <row r="348" customFormat="false" ht="15" hidden="false" customHeight="false" outlineLevel="0" collapsed="false">
      <c r="B348" s="31"/>
      <c r="C348" s="20"/>
      <c r="D348" s="20"/>
      <c r="E348" s="20"/>
      <c r="F348" s="32"/>
      <c r="G348" s="20"/>
    </row>
    <row r="349" customFormat="false" ht="15" hidden="false" customHeight="false" outlineLevel="0" collapsed="false">
      <c r="B349" s="33"/>
      <c r="C349" s="28"/>
      <c r="D349" s="28"/>
      <c r="E349" s="28"/>
      <c r="F349" s="34"/>
      <c r="G349" s="28"/>
    </row>
    <row r="350" customFormat="false" ht="15" hidden="false" customHeight="false" outlineLevel="0" collapsed="false">
      <c r="B350" s="31"/>
      <c r="C350" s="20"/>
      <c r="D350" s="20"/>
      <c r="E350" s="20"/>
      <c r="F350" s="32"/>
      <c r="G350" s="20"/>
    </row>
    <row r="351" customFormat="false" ht="15" hidden="false" customHeight="false" outlineLevel="0" collapsed="false">
      <c r="B351" s="33"/>
      <c r="C351" s="28"/>
      <c r="D351" s="28"/>
      <c r="E351" s="28"/>
      <c r="F351" s="34"/>
      <c r="G351" s="28"/>
    </row>
    <row r="352" customFormat="false" ht="15" hidden="false" customHeight="false" outlineLevel="0" collapsed="false">
      <c r="B352" s="31"/>
      <c r="C352" s="20"/>
      <c r="D352" s="20"/>
      <c r="E352" s="20"/>
      <c r="F352" s="32"/>
      <c r="G352" s="20"/>
    </row>
    <row r="353" customFormat="false" ht="15" hidden="false" customHeight="false" outlineLevel="0" collapsed="false">
      <c r="B353" s="33"/>
      <c r="C353" s="28"/>
      <c r="D353" s="28"/>
      <c r="E353" s="28"/>
      <c r="F353" s="34"/>
      <c r="G353" s="28"/>
    </row>
    <row r="354" customFormat="false" ht="15" hidden="false" customHeight="false" outlineLevel="0" collapsed="false">
      <c r="B354" s="31"/>
      <c r="C354" s="20"/>
      <c r="D354" s="20"/>
      <c r="E354" s="20"/>
      <c r="F354" s="32"/>
      <c r="G354" s="20"/>
    </row>
    <row r="355" customFormat="false" ht="15" hidden="false" customHeight="false" outlineLevel="0" collapsed="false">
      <c r="B355" s="33"/>
      <c r="C355" s="28"/>
      <c r="D355" s="28"/>
      <c r="E355" s="28"/>
      <c r="F355" s="34"/>
      <c r="G355" s="28"/>
    </row>
    <row r="356" customFormat="false" ht="15" hidden="false" customHeight="false" outlineLevel="0" collapsed="false">
      <c r="B356" s="31"/>
      <c r="C356" s="20"/>
      <c r="D356" s="20"/>
      <c r="E356" s="20"/>
      <c r="F356" s="32"/>
      <c r="G356" s="20"/>
    </row>
    <row r="357" customFormat="false" ht="15" hidden="false" customHeight="false" outlineLevel="0" collapsed="false">
      <c r="B357" s="33"/>
      <c r="C357" s="28"/>
      <c r="D357" s="28"/>
      <c r="E357" s="28"/>
      <c r="F357" s="34"/>
      <c r="G357" s="28"/>
    </row>
    <row r="358" customFormat="false" ht="15" hidden="false" customHeight="false" outlineLevel="0" collapsed="false">
      <c r="B358" s="31"/>
      <c r="C358" s="20"/>
      <c r="D358" s="20"/>
      <c r="E358" s="20"/>
      <c r="F358" s="32"/>
      <c r="G358" s="20"/>
    </row>
    <row r="359" customFormat="false" ht="15" hidden="false" customHeight="false" outlineLevel="0" collapsed="false">
      <c r="B359" s="33"/>
      <c r="C359" s="28"/>
      <c r="D359" s="28"/>
      <c r="E359" s="28"/>
      <c r="F359" s="34"/>
      <c r="G359" s="28"/>
    </row>
    <row r="360" customFormat="false" ht="15" hidden="false" customHeight="false" outlineLevel="0" collapsed="false">
      <c r="B360" s="31"/>
      <c r="C360" s="20"/>
      <c r="D360" s="20"/>
      <c r="E360" s="20"/>
      <c r="F360" s="32"/>
      <c r="G360" s="20"/>
    </row>
    <row r="361" customFormat="false" ht="15" hidden="false" customHeight="false" outlineLevel="0" collapsed="false">
      <c r="B361" s="33"/>
      <c r="C361" s="28"/>
      <c r="D361" s="28"/>
      <c r="E361" s="28"/>
      <c r="F361" s="34"/>
      <c r="G361" s="28"/>
    </row>
    <row r="362" customFormat="false" ht="15" hidden="false" customHeight="false" outlineLevel="0" collapsed="false">
      <c r="B362" s="31"/>
      <c r="C362" s="20"/>
      <c r="D362" s="20"/>
      <c r="E362" s="20"/>
      <c r="F362" s="32"/>
      <c r="G362" s="20"/>
    </row>
    <row r="363" customFormat="false" ht="15" hidden="false" customHeight="false" outlineLevel="0" collapsed="false">
      <c r="B363" s="33"/>
      <c r="C363" s="28"/>
      <c r="D363" s="28"/>
      <c r="E363" s="28"/>
      <c r="F363" s="34"/>
      <c r="G363" s="28"/>
    </row>
    <row r="364" customFormat="false" ht="15" hidden="false" customHeight="false" outlineLevel="0" collapsed="false">
      <c r="B364" s="31"/>
      <c r="C364" s="20"/>
      <c r="D364" s="20"/>
      <c r="E364" s="20"/>
      <c r="F364" s="32"/>
      <c r="G364" s="20"/>
    </row>
    <row r="365" customFormat="false" ht="15" hidden="false" customHeight="false" outlineLevel="0" collapsed="false">
      <c r="B365" s="33"/>
      <c r="C365" s="28"/>
      <c r="D365" s="28"/>
      <c r="E365" s="28"/>
      <c r="F365" s="34"/>
      <c r="G365" s="28"/>
    </row>
    <row r="366" customFormat="false" ht="15" hidden="false" customHeight="false" outlineLevel="0" collapsed="false">
      <c r="B366" s="31"/>
      <c r="C366" s="20"/>
      <c r="D366" s="20"/>
      <c r="E366" s="20"/>
      <c r="F366" s="32"/>
      <c r="G366" s="20"/>
    </row>
    <row r="367" customFormat="false" ht="15" hidden="false" customHeight="false" outlineLevel="0" collapsed="false">
      <c r="B367" s="33"/>
      <c r="C367" s="28"/>
      <c r="D367" s="28"/>
      <c r="E367" s="28"/>
      <c r="F367" s="34"/>
      <c r="G367" s="28"/>
    </row>
    <row r="368" customFormat="false" ht="15" hidden="false" customHeight="false" outlineLevel="0" collapsed="false">
      <c r="B368" s="31"/>
      <c r="C368" s="20"/>
      <c r="D368" s="20"/>
      <c r="E368" s="20"/>
      <c r="F368" s="32"/>
      <c r="G368" s="20"/>
    </row>
    <row r="369" customFormat="false" ht="15" hidden="false" customHeight="false" outlineLevel="0" collapsed="false">
      <c r="B369" s="33"/>
      <c r="C369" s="28"/>
      <c r="D369" s="28"/>
      <c r="E369" s="28"/>
      <c r="F369" s="34"/>
      <c r="G369" s="28"/>
    </row>
    <row r="370" customFormat="false" ht="15" hidden="false" customHeight="false" outlineLevel="0" collapsed="false">
      <c r="B370" s="31"/>
      <c r="C370" s="20"/>
      <c r="D370" s="20"/>
      <c r="E370" s="20"/>
      <c r="F370" s="32"/>
      <c r="G370" s="20"/>
    </row>
    <row r="371" customFormat="false" ht="15" hidden="false" customHeight="false" outlineLevel="0" collapsed="false">
      <c r="B371" s="33"/>
      <c r="C371" s="28"/>
      <c r="D371" s="28"/>
      <c r="E371" s="28"/>
      <c r="F371" s="34"/>
      <c r="G371" s="28"/>
    </row>
    <row r="372" customFormat="false" ht="15" hidden="false" customHeight="false" outlineLevel="0" collapsed="false">
      <c r="B372" s="31"/>
      <c r="C372" s="20"/>
      <c r="D372" s="20"/>
      <c r="E372" s="20"/>
      <c r="F372" s="32"/>
      <c r="G372" s="20"/>
    </row>
    <row r="373" customFormat="false" ht="15" hidden="false" customHeight="false" outlineLevel="0" collapsed="false">
      <c r="B373" s="33"/>
      <c r="C373" s="28"/>
      <c r="D373" s="28"/>
      <c r="E373" s="28"/>
      <c r="F373" s="34"/>
      <c r="G373" s="28"/>
    </row>
    <row r="374" customFormat="false" ht="15" hidden="false" customHeight="false" outlineLevel="0" collapsed="false">
      <c r="B374" s="31"/>
      <c r="C374" s="20"/>
      <c r="D374" s="20"/>
      <c r="E374" s="20"/>
      <c r="F374" s="32"/>
      <c r="G374" s="20"/>
    </row>
    <row r="375" customFormat="false" ht="15" hidden="false" customHeight="false" outlineLevel="0" collapsed="false">
      <c r="B375" s="33"/>
      <c r="C375" s="28"/>
      <c r="D375" s="28"/>
      <c r="E375" s="28"/>
      <c r="F375" s="34"/>
      <c r="G375" s="28"/>
    </row>
    <row r="376" customFormat="false" ht="15" hidden="false" customHeight="false" outlineLevel="0" collapsed="false">
      <c r="B376" s="31"/>
      <c r="C376" s="20"/>
      <c r="D376" s="20"/>
      <c r="E376" s="20"/>
      <c r="F376" s="32"/>
      <c r="G376" s="20"/>
    </row>
    <row r="377" customFormat="false" ht="15" hidden="false" customHeight="false" outlineLevel="0" collapsed="false">
      <c r="B377" s="33"/>
      <c r="C377" s="28"/>
      <c r="D377" s="28"/>
      <c r="E377" s="28"/>
      <c r="F377" s="34"/>
      <c r="G377" s="28"/>
    </row>
    <row r="378" customFormat="false" ht="15" hidden="false" customHeight="false" outlineLevel="0" collapsed="false">
      <c r="B378" s="31"/>
      <c r="C378" s="20"/>
      <c r="D378" s="20"/>
      <c r="E378" s="20"/>
      <c r="F378" s="32"/>
      <c r="G378" s="20"/>
    </row>
    <row r="379" customFormat="false" ht="15" hidden="false" customHeight="false" outlineLevel="0" collapsed="false">
      <c r="B379" s="33"/>
      <c r="C379" s="28"/>
      <c r="D379" s="28"/>
      <c r="E379" s="28"/>
      <c r="F379" s="34"/>
      <c r="G379" s="28"/>
    </row>
    <row r="380" customFormat="false" ht="15" hidden="false" customHeight="false" outlineLevel="0" collapsed="false">
      <c r="B380" s="31"/>
      <c r="C380" s="20"/>
      <c r="D380" s="20"/>
      <c r="E380" s="20"/>
      <c r="F380" s="32"/>
      <c r="G380" s="20"/>
    </row>
    <row r="381" customFormat="false" ht="15" hidden="false" customHeight="false" outlineLevel="0" collapsed="false">
      <c r="B381" s="33"/>
      <c r="C381" s="28"/>
      <c r="D381" s="28"/>
      <c r="E381" s="28"/>
      <c r="F381" s="34"/>
      <c r="G381" s="28"/>
    </row>
    <row r="382" customFormat="false" ht="15" hidden="false" customHeight="false" outlineLevel="0" collapsed="false">
      <c r="B382" s="31"/>
      <c r="C382" s="20"/>
      <c r="D382" s="20"/>
      <c r="E382" s="20"/>
      <c r="F382" s="32"/>
      <c r="G382" s="20"/>
    </row>
    <row r="383" customFormat="false" ht="15" hidden="false" customHeight="false" outlineLevel="0" collapsed="false">
      <c r="B383" s="33"/>
      <c r="C383" s="28"/>
      <c r="D383" s="28"/>
      <c r="E383" s="28"/>
      <c r="F383" s="34"/>
      <c r="G383" s="28"/>
    </row>
    <row r="384" customFormat="false" ht="15" hidden="false" customHeight="false" outlineLevel="0" collapsed="false">
      <c r="B384" s="31"/>
      <c r="C384" s="20"/>
      <c r="D384" s="20"/>
      <c r="E384" s="20"/>
      <c r="F384" s="32"/>
      <c r="G384" s="20"/>
    </row>
    <row r="385" customFormat="false" ht="15" hidden="false" customHeight="false" outlineLevel="0" collapsed="false">
      <c r="B385" s="33"/>
      <c r="C385" s="28"/>
      <c r="D385" s="28"/>
      <c r="E385" s="28"/>
      <c r="F385" s="34"/>
      <c r="G385" s="28"/>
    </row>
    <row r="386" customFormat="false" ht="15" hidden="false" customHeight="false" outlineLevel="0" collapsed="false">
      <c r="B386" s="31"/>
      <c r="C386" s="20"/>
      <c r="D386" s="20"/>
      <c r="E386" s="20"/>
      <c r="F386" s="32"/>
      <c r="G386" s="20"/>
    </row>
    <row r="387" customFormat="false" ht="15" hidden="false" customHeight="false" outlineLevel="0" collapsed="false">
      <c r="B387" s="33"/>
      <c r="C387" s="28"/>
      <c r="D387" s="28"/>
      <c r="E387" s="28"/>
      <c r="F387" s="34"/>
      <c r="G387" s="28"/>
    </row>
    <row r="388" customFormat="false" ht="15" hidden="false" customHeight="false" outlineLevel="0" collapsed="false">
      <c r="B388" s="31"/>
      <c r="C388" s="20"/>
      <c r="D388" s="20"/>
      <c r="E388" s="20"/>
      <c r="F388" s="32"/>
      <c r="G388" s="20"/>
    </row>
    <row r="389" customFormat="false" ht="15" hidden="false" customHeight="false" outlineLevel="0" collapsed="false">
      <c r="B389" s="33"/>
      <c r="C389" s="28"/>
      <c r="D389" s="28"/>
      <c r="E389" s="28"/>
      <c r="F389" s="34"/>
      <c r="G389" s="28"/>
    </row>
    <row r="390" customFormat="false" ht="15" hidden="false" customHeight="false" outlineLevel="0" collapsed="false">
      <c r="B390" s="31"/>
      <c r="C390" s="20"/>
      <c r="D390" s="20"/>
      <c r="E390" s="20"/>
      <c r="F390" s="32"/>
      <c r="G390" s="20"/>
    </row>
    <row r="391" customFormat="false" ht="15" hidden="false" customHeight="false" outlineLevel="0" collapsed="false">
      <c r="B391" s="33"/>
      <c r="C391" s="28"/>
      <c r="D391" s="28"/>
      <c r="E391" s="28"/>
      <c r="F391" s="34"/>
      <c r="G391" s="28"/>
    </row>
    <row r="392" customFormat="false" ht="15" hidden="false" customHeight="false" outlineLevel="0" collapsed="false">
      <c r="B392" s="31"/>
      <c r="C392" s="20"/>
      <c r="D392" s="20"/>
      <c r="E392" s="20"/>
      <c r="F392" s="32"/>
      <c r="G392" s="20"/>
    </row>
    <row r="393" customFormat="false" ht="15" hidden="false" customHeight="false" outlineLevel="0" collapsed="false">
      <c r="B393" s="33"/>
      <c r="C393" s="28"/>
      <c r="D393" s="28"/>
      <c r="E393" s="28"/>
      <c r="F393" s="34"/>
      <c r="G393" s="28"/>
    </row>
    <row r="394" customFormat="false" ht="15" hidden="false" customHeight="false" outlineLevel="0" collapsed="false">
      <c r="B394" s="31"/>
      <c r="C394" s="20"/>
      <c r="D394" s="20"/>
      <c r="E394" s="20"/>
      <c r="F394" s="32"/>
      <c r="G394" s="20"/>
    </row>
    <row r="395" customFormat="false" ht="15" hidden="false" customHeight="false" outlineLevel="0" collapsed="false">
      <c r="B395" s="33"/>
      <c r="C395" s="28"/>
      <c r="D395" s="28"/>
      <c r="E395" s="28"/>
      <c r="F395" s="34"/>
      <c r="G395" s="28"/>
    </row>
    <row r="396" customFormat="false" ht="15" hidden="false" customHeight="false" outlineLevel="0" collapsed="false">
      <c r="B396" s="31"/>
      <c r="C396" s="20"/>
      <c r="D396" s="20"/>
      <c r="E396" s="20"/>
      <c r="F396" s="32"/>
      <c r="G396" s="20"/>
    </row>
    <row r="397" customFormat="false" ht="15" hidden="false" customHeight="false" outlineLevel="0" collapsed="false">
      <c r="B397" s="33"/>
      <c r="C397" s="28"/>
      <c r="D397" s="28"/>
      <c r="E397" s="28"/>
      <c r="F397" s="34"/>
      <c r="G397" s="28"/>
    </row>
    <row r="398" customFormat="false" ht="15" hidden="false" customHeight="false" outlineLevel="0" collapsed="false">
      <c r="B398" s="31"/>
      <c r="C398" s="20"/>
      <c r="D398" s="20"/>
      <c r="E398" s="20"/>
      <c r="F398" s="32"/>
      <c r="G398" s="20"/>
    </row>
    <row r="399" customFormat="false" ht="15" hidden="false" customHeight="false" outlineLevel="0" collapsed="false">
      <c r="B399" s="33"/>
      <c r="C399" s="28"/>
      <c r="D399" s="28"/>
      <c r="E399" s="28"/>
      <c r="F399" s="34"/>
      <c r="G399" s="28"/>
    </row>
    <row r="400" customFormat="false" ht="15" hidden="false" customHeight="false" outlineLevel="0" collapsed="false">
      <c r="B400" s="31"/>
      <c r="C400" s="20"/>
      <c r="D400" s="20"/>
      <c r="E400" s="20"/>
      <c r="F400" s="32"/>
      <c r="G400" s="20"/>
    </row>
    <row r="401" customFormat="false" ht="15" hidden="false" customHeight="false" outlineLevel="0" collapsed="false">
      <c r="B401" s="33"/>
      <c r="C401" s="28"/>
      <c r="D401" s="28"/>
      <c r="E401" s="28"/>
      <c r="F401" s="34"/>
      <c r="G401" s="28"/>
    </row>
    <row r="402" customFormat="false" ht="15" hidden="false" customHeight="false" outlineLevel="0" collapsed="false">
      <c r="B402" s="31"/>
      <c r="C402" s="20"/>
      <c r="D402" s="20"/>
      <c r="E402" s="20"/>
      <c r="F402" s="32"/>
      <c r="G402" s="20"/>
    </row>
    <row r="403" customFormat="false" ht="15" hidden="false" customHeight="false" outlineLevel="0" collapsed="false">
      <c r="B403" s="33"/>
      <c r="C403" s="28"/>
      <c r="D403" s="28"/>
      <c r="E403" s="28"/>
      <c r="F403" s="34"/>
      <c r="G403" s="28"/>
    </row>
    <row r="404" customFormat="false" ht="15" hidden="false" customHeight="false" outlineLevel="0" collapsed="false">
      <c r="B404" s="31"/>
      <c r="C404" s="20"/>
      <c r="D404" s="20"/>
      <c r="E404" s="20"/>
      <c r="F404" s="32"/>
      <c r="G404" s="20"/>
    </row>
    <row r="405" customFormat="false" ht="15" hidden="false" customHeight="false" outlineLevel="0" collapsed="false">
      <c r="B405" s="33"/>
      <c r="C405" s="28"/>
      <c r="D405" s="28"/>
      <c r="E405" s="28"/>
      <c r="F405" s="34"/>
      <c r="G405" s="28"/>
    </row>
    <row r="406" customFormat="false" ht="15" hidden="false" customHeight="false" outlineLevel="0" collapsed="false">
      <c r="B406" s="31"/>
      <c r="C406" s="20"/>
      <c r="D406" s="20"/>
      <c r="E406" s="20"/>
      <c r="F406" s="32"/>
      <c r="G406" s="20"/>
    </row>
    <row r="407" customFormat="false" ht="15" hidden="false" customHeight="false" outlineLevel="0" collapsed="false">
      <c r="B407" s="33"/>
      <c r="C407" s="28"/>
      <c r="D407" s="28"/>
      <c r="E407" s="28"/>
      <c r="F407" s="34"/>
      <c r="G407" s="28"/>
    </row>
    <row r="408" customFormat="false" ht="15" hidden="false" customHeight="false" outlineLevel="0" collapsed="false">
      <c r="B408" s="31"/>
      <c r="C408" s="20"/>
      <c r="D408" s="20"/>
      <c r="E408" s="20"/>
      <c r="F408" s="32"/>
      <c r="G408" s="20"/>
    </row>
    <row r="409" customFormat="false" ht="15" hidden="false" customHeight="false" outlineLevel="0" collapsed="false">
      <c r="B409" s="33"/>
      <c r="C409" s="28"/>
      <c r="D409" s="28"/>
      <c r="E409" s="28"/>
      <c r="F409" s="34"/>
      <c r="G409" s="28"/>
    </row>
    <row r="410" customFormat="false" ht="15" hidden="false" customHeight="false" outlineLevel="0" collapsed="false">
      <c r="B410" s="31"/>
      <c r="C410" s="20"/>
      <c r="D410" s="20"/>
      <c r="E410" s="20"/>
      <c r="F410" s="32"/>
      <c r="G410" s="20"/>
    </row>
    <row r="411" customFormat="false" ht="15" hidden="false" customHeight="false" outlineLevel="0" collapsed="false">
      <c r="B411" s="33"/>
      <c r="C411" s="28"/>
      <c r="D411" s="28"/>
      <c r="E411" s="28"/>
      <c r="F411" s="34"/>
      <c r="G411" s="28"/>
    </row>
    <row r="412" customFormat="false" ht="15" hidden="false" customHeight="false" outlineLevel="0" collapsed="false">
      <c r="B412" s="31"/>
      <c r="C412" s="20"/>
      <c r="D412" s="20"/>
      <c r="E412" s="20"/>
      <c r="F412" s="32"/>
      <c r="G412" s="20"/>
    </row>
    <row r="413" customFormat="false" ht="15" hidden="false" customHeight="false" outlineLevel="0" collapsed="false">
      <c r="B413" s="33"/>
      <c r="C413" s="28"/>
      <c r="D413" s="28"/>
      <c r="E413" s="28"/>
      <c r="F413" s="34"/>
      <c r="G413" s="28"/>
    </row>
    <row r="414" customFormat="false" ht="15" hidden="false" customHeight="false" outlineLevel="0" collapsed="false">
      <c r="B414" s="31"/>
      <c r="C414" s="20"/>
      <c r="D414" s="20"/>
      <c r="E414" s="20"/>
      <c r="F414" s="32"/>
      <c r="G414" s="20"/>
    </row>
    <row r="415" customFormat="false" ht="15" hidden="false" customHeight="false" outlineLevel="0" collapsed="false">
      <c r="B415" s="33"/>
      <c r="C415" s="28"/>
      <c r="D415" s="28"/>
      <c r="E415" s="28"/>
      <c r="F415" s="34"/>
      <c r="G415" s="28"/>
    </row>
    <row r="416" customFormat="false" ht="15" hidden="false" customHeight="false" outlineLevel="0" collapsed="false">
      <c r="B416" s="31"/>
      <c r="C416" s="20"/>
      <c r="D416" s="20"/>
      <c r="E416" s="20"/>
      <c r="F416" s="32"/>
      <c r="G416" s="20"/>
    </row>
    <row r="417" customFormat="false" ht="15" hidden="false" customHeight="false" outlineLevel="0" collapsed="false">
      <c r="B417" s="33"/>
      <c r="C417" s="28"/>
      <c r="D417" s="28"/>
      <c r="E417" s="28"/>
      <c r="F417" s="34"/>
      <c r="G417" s="28"/>
    </row>
    <row r="418" customFormat="false" ht="15" hidden="false" customHeight="false" outlineLevel="0" collapsed="false">
      <c r="B418" s="31"/>
      <c r="C418" s="20"/>
      <c r="D418" s="20"/>
      <c r="E418" s="20"/>
      <c r="F418" s="32"/>
      <c r="G418" s="20"/>
    </row>
    <row r="419" customFormat="false" ht="15" hidden="false" customHeight="false" outlineLevel="0" collapsed="false">
      <c r="B419" s="33"/>
      <c r="C419" s="28"/>
      <c r="D419" s="28"/>
      <c r="E419" s="28"/>
      <c r="F419" s="34"/>
      <c r="G419" s="28"/>
    </row>
    <row r="420" customFormat="false" ht="15" hidden="false" customHeight="false" outlineLevel="0" collapsed="false">
      <c r="B420" s="31"/>
      <c r="C420" s="20"/>
      <c r="D420" s="20"/>
      <c r="E420" s="20"/>
      <c r="F420" s="32"/>
      <c r="G420" s="20"/>
    </row>
    <row r="421" customFormat="false" ht="15" hidden="false" customHeight="false" outlineLevel="0" collapsed="false">
      <c r="B421" s="33"/>
      <c r="C421" s="28"/>
      <c r="D421" s="28"/>
      <c r="E421" s="28"/>
      <c r="F421" s="34"/>
      <c r="G421" s="28"/>
    </row>
    <row r="422" customFormat="false" ht="15" hidden="false" customHeight="false" outlineLevel="0" collapsed="false">
      <c r="B422" s="31"/>
      <c r="C422" s="20"/>
      <c r="D422" s="20"/>
      <c r="E422" s="20"/>
      <c r="F422" s="32"/>
      <c r="G422" s="20"/>
    </row>
    <row r="423" customFormat="false" ht="15" hidden="false" customHeight="false" outlineLevel="0" collapsed="false">
      <c r="B423" s="33"/>
      <c r="C423" s="28"/>
      <c r="D423" s="28"/>
      <c r="E423" s="28"/>
      <c r="F423" s="34"/>
      <c r="G423" s="28"/>
    </row>
    <row r="424" customFormat="false" ht="15" hidden="false" customHeight="false" outlineLevel="0" collapsed="false">
      <c r="B424" s="31"/>
      <c r="C424" s="20"/>
      <c r="D424" s="20"/>
      <c r="E424" s="20"/>
      <c r="F424" s="32"/>
      <c r="G424" s="20"/>
    </row>
    <row r="425" customFormat="false" ht="15" hidden="false" customHeight="false" outlineLevel="0" collapsed="false">
      <c r="B425" s="33"/>
      <c r="C425" s="28"/>
      <c r="D425" s="28"/>
      <c r="E425" s="28"/>
      <c r="F425" s="34"/>
      <c r="G425" s="28"/>
    </row>
    <row r="426" customFormat="false" ht="15" hidden="false" customHeight="false" outlineLevel="0" collapsed="false">
      <c r="B426" s="31"/>
      <c r="C426" s="20"/>
      <c r="D426" s="20"/>
      <c r="E426" s="20"/>
      <c r="F426" s="32"/>
      <c r="G426" s="20"/>
    </row>
    <row r="427" customFormat="false" ht="15" hidden="false" customHeight="false" outlineLevel="0" collapsed="false">
      <c r="B427" s="33"/>
      <c r="C427" s="28"/>
      <c r="D427" s="28"/>
      <c r="E427" s="28"/>
      <c r="F427" s="34"/>
      <c r="G427" s="28"/>
    </row>
    <row r="428" customFormat="false" ht="15" hidden="false" customHeight="false" outlineLevel="0" collapsed="false">
      <c r="B428" s="31"/>
      <c r="C428" s="20"/>
      <c r="D428" s="20"/>
      <c r="E428" s="20"/>
      <c r="F428" s="32"/>
      <c r="G428" s="20"/>
    </row>
    <row r="429" customFormat="false" ht="15" hidden="false" customHeight="false" outlineLevel="0" collapsed="false">
      <c r="B429" s="33"/>
      <c r="C429" s="28"/>
      <c r="D429" s="28"/>
      <c r="E429" s="28"/>
      <c r="F429" s="34"/>
      <c r="G429" s="28"/>
    </row>
    <row r="430" customFormat="false" ht="15" hidden="false" customHeight="false" outlineLevel="0" collapsed="false">
      <c r="B430" s="31"/>
      <c r="C430" s="20"/>
      <c r="D430" s="20"/>
      <c r="E430" s="20"/>
      <c r="F430" s="32"/>
      <c r="G430" s="20"/>
    </row>
    <row r="431" customFormat="false" ht="15" hidden="false" customHeight="false" outlineLevel="0" collapsed="false">
      <c r="B431" s="33"/>
      <c r="C431" s="28"/>
      <c r="D431" s="28"/>
      <c r="E431" s="28"/>
      <c r="F431" s="34"/>
      <c r="G431" s="28"/>
    </row>
    <row r="432" customFormat="false" ht="15" hidden="false" customHeight="false" outlineLevel="0" collapsed="false">
      <c r="B432" s="31"/>
      <c r="C432" s="20"/>
      <c r="D432" s="20"/>
      <c r="E432" s="20"/>
      <c r="F432" s="32"/>
      <c r="G432" s="20"/>
    </row>
    <row r="433" customFormat="false" ht="15" hidden="false" customHeight="false" outlineLevel="0" collapsed="false">
      <c r="B433" s="33"/>
      <c r="C433" s="28"/>
      <c r="D433" s="28"/>
      <c r="E433" s="28"/>
      <c r="F433" s="34"/>
      <c r="G433" s="28"/>
    </row>
    <row r="434" customFormat="false" ht="15" hidden="false" customHeight="false" outlineLevel="0" collapsed="false">
      <c r="B434" s="31"/>
      <c r="C434" s="20"/>
      <c r="D434" s="20"/>
      <c r="E434" s="20"/>
      <c r="F434" s="32"/>
      <c r="G434" s="20"/>
    </row>
    <row r="435" customFormat="false" ht="15" hidden="false" customHeight="false" outlineLevel="0" collapsed="false">
      <c r="B435" s="33"/>
      <c r="C435" s="28"/>
      <c r="D435" s="28"/>
      <c r="E435" s="28"/>
      <c r="F435" s="34"/>
      <c r="G435" s="28"/>
    </row>
    <row r="436" customFormat="false" ht="15" hidden="false" customHeight="false" outlineLevel="0" collapsed="false">
      <c r="B436" s="31"/>
      <c r="C436" s="20"/>
      <c r="D436" s="20"/>
      <c r="E436" s="20"/>
      <c r="F436" s="32"/>
      <c r="G436" s="20"/>
    </row>
    <row r="437" customFormat="false" ht="15" hidden="false" customHeight="false" outlineLevel="0" collapsed="false">
      <c r="B437" s="33"/>
      <c r="C437" s="28"/>
      <c r="D437" s="28"/>
      <c r="E437" s="28"/>
      <c r="F437" s="34"/>
      <c r="G437" s="28"/>
    </row>
    <row r="438" customFormat="false" ht="15" hidden="false" customHeight="false" outlineLevel="0" collapsed="false">
      <c r="B438" s="31"/>
      <c r="C438" s="20"/>
      <c r="D438" s="20"/>
      <c r="E438" s="20"/>
      <c r="F438" s="32"/>
      <c r="G438" s="20"/>
    </row>
    <row r="439" customFormat="false" ht="15" hidden="false" customHeight="false" outlineLevel="0" collapsed="false">
      <c r="B439" s="33"/>
      <c r="C439" s="28"/>
      <c r="D439" s="28"/>
      <c r="E439" s="28"/>
      <c r="F439" s="34"/>
      <c r="G439" s="28"/>
    </row>
    <row r="440" customFormat="false" ht="15" hidden="false" customHeight="false" outlineLevel="0" collapsed="false">
      <c r="B440" s="31"/>
      <c r="C440" s="20"/>
      <c r="D440" s="20"/>
      <c r="E440" s="20"/>
      <c r="F440" s="32"/>
      <c r="G440" s="20"/>
    </row>
    <row r="441" customFormat="false" ht="15" hidden="false" customHeight="false" outlineLevel="0" collapsed="false">
      <c r="B441" s="33"/>
      <c r="C441" s="28"/>
      <c r="D441" s="28"/>
      <c r="E441" s="28"/>
      <c r="F441" s="34"/>
      <c r="G441" s="28"/>
    </row>
    <row r="442" customFormat="false" ht="15" hidden="false" customHeight="false" outlineLevel="0" collapsed="false">
      <c r="B442" s="31"/>
      <c r="C442" s="20"/>
      <c r="D442" s="20"/>
      <c r="E442" s="20"/>
      <c r="F442" s="32"/>
      <c r="G442" s="20"/>
    </row>
    <row r="443" customFormat="false" ht="15" hidden="false" customHeight="false" outlineLevel="0" collapsed="false">
      <c r="B443" s="33"/>
      <c r="C443" s="28"/>
      <c r="D443" s="28"/>
      <c r="E443" s="28"/>
      <c r="F443" s="34"/>
      <c r="G443" s="28"/>
    </row>
    <row r="444" customFormat="false" ht="15" hidden="false" customHeight="false" outlineLevel="0" collapsed="false">
      <c r="B444" s="31"/>
      <c r="C444" s="20"/>
      <c r="D444" s="20"/>
      <c r="E444" s="20"/>
      <c r="F444" s="32"/>
      <c r="G444" s="20"/>
    </row>
    <row r="445" customFormat="false" ht="15" hidden="false" customHeight="false" outlineLevel="0" collapsed="false">
      <c r="B445" s="33"/>
      <c r="C445" s="28"/>
      <c r="D445" s="28"/>
      <c r="E445" s="28"/>
      <c r="F445" s="34"/>
      <c r="G445" s="28"/>
    </row>
    <row r="446" customFormat="false" ht="15" hidden="false" customHeight="false" outlineLevel="0" collapsed="false">
      <c r="B446" s="31"/>
      <c r="C446" s="20"/>
      <c r="D446" s="20"/>
      <c r="E446" s="20"/>
      <c r="F446" s="32"/>
      <c r="G446" s="20"/>
    </row>
    <row r="447" customFormat="false" ht="15" hidden="false" customHeight="false" outlineLevel="0" collapsed="false">
      <c r="B447" s="33"/>
      <c r="C447" s="28"/>
      <c r="D447" s="28"/>
      <c r="E447" s="28"/>
      <c r="F447" s="34"/>
      <c r="G447" s="28"/>
    </row>
    <row r="448" customFormat="false" ht="15" hidden="false" customHeight="false" outlineLevel="0" collapsed="false">
      <c r="B448" s="31"/>
      <c r="C448" s="20"/>
      <c r="D448" s="20"/>
      <c r="E448" s="20"/>
      <c r="F448" s="32"/>
      <c r="G448" s="20"/>
    </row>
    <row r="449" customFormat="false" ht="15" hidden="false" customHeight="false" outlineLevel="0" collapsed="false">
      <c r="B449" s="33"/>
      <c r="C449" s="28"/>
      <c r="D449" s="28"/>
      <c r="E449" s="28"/>
      <c r="F449" s="34"/>
      <c r="G449" s="28"/>
    </row>
    <row r="450" customFormat="false" ht="15" hidden="false" customHeight="false" outlineLevel="0" collapsed="false">
      <c r="B450" s="31"/>
      <c r="C450" s="20"/>
      <c r="D450" s="20"/>
      <c r="E450" s="20"/>
      <c r="F450" s="32"/>
      <c r="G450" s="20"/>
    </row>
    <row r="451" customFormat="false" ht="15" hidden="false" customHeight="false" outlineLevel="0" collapsed="false">
      <c r="B451" s="33"/>
      <c r="C451" s="28"/>
      <c r="D451" s="28"/>
      <c r="E451" s="28"/>
      <c r="F451" s="34"/>
      <c r="G451" s="28"/>
    </row>
    <row r="452" customFormat="false" ht="15" hidden="false" customHeight="false" outlineLevel="0" collapsed="false">
      <c r="B452" s="31"/>
      <c r="C452" s="20"/>
      <c r="D452" s="20"/>
      <c r="E452" s="20"/>
      <c r="F452" s="32"/>
      <c r="G452" s="20"/>
    </row>
    <row r="453" customFormat="false" ht="15" hidden="false" customHeight="false" outlineLevel="0" collapsed="false">
      <c r="B453" s="33"/>
      <c r="C453" s="28"/>
      <c r="D453" s="28"/>
      <c r="E453" s="28"/>
      <c r="F453" s="34"/>
      <c r="G453" s="28"/>
    </row>
    <row r="454" customFormat="false" ht="15" hidden="false" customHeight="false" outlineLevel="0" collapsed="false">
      <c r="B454" s="31"/>
      <c r="C454" s="20"/>
      <c r="D454" s="20"/>
      <c r="E454" s="20"/>
      <c r="F454" s="32"/>
      <c r="G454" s="20"/>
    </row>
    <row r="455" customFormat="false" ht="15" hidden="false" customHeight="false" outlineLevel="0" collapsed="false">
      <c r="B455" s="33"/>
      <c r="C455" s="28"/>
      <c r="D455" s="28"/>
      <c r="E455" s="28"/>
      <c r="F455" s="34"/>
      <c r="G455" s="28"/>
    </row>
    <row r="456" customFormat="false" ht="15" hidden="false" customHeight="false" outlineLevel="0" collapsed="false">
      <c r="B456" s="31"/>
      <c r="C456" s="20"/>
      <c r="D456" s="20"/>
      <c r="E456" s="20"/>
      <c r="F456" s="32"/>
      <c r="G456" s="20"/>
    </row>
    <row r="457" customFormat="false" ht="15" hidden="false" customHeight="false" outlineLevel="0" collapsed="false">
      <c r="B457" s="33"/>
      <c r="C457" s="28"/>
      <c r="D457" s="28"/>
      <c r="E457" s="28"/>
      <c r="F457" s="34"/>
      <c r="G457" s="28"/>
    </row>
    <row r="458" customFormat="false" ht="15" hidden="false" customHeight="false" outlineLevel="0" collapsed="false">
      <c r="B458" s="31"/>
      <c r="C458" s="20"/>
      <c r="D458" s="20"/>
      <c r="E458" s="20"/>
      <c r="F458" s="32"/>
      <c r="G458" s="20"/>
    </row>
    <row r="459" customFormat="false" ht="15" hidden="false" customHeight="false" outlineLevel="0" collapsed="false">
      <c r="B459" s="33"/>
      <c r="C459" s="28"/>
      <c r="D459" s="28"/>
      <c r="E459" s="28"/>
      <c r="F459" s="34"/>
      <c r="G459" s="28"/>
    </row>
    <row r="460" customFormat="false" ht="15" hidden="false" customHeight="false" outlineLevel="0" collapsed="false">
      <c r="B460" s="31"/>
      <c r="C460" s="20"/>
      <c r="D460" s="20"/>
      <c r="E460" s="20"/>
      <c r="F460" s="32"/>
      <c r="G460" s="20"/>
    </row>
    <row r="461" customFormat="false" ht="15" hidden="false" customHeight="false" outlineLevel="0" collapsed="false">
      <c r="B461" s="33"/>
      <c r="C461" s="28"/>
      <c r="D461" s="28"/>
      <c r="E461" s="28"/>
      <c r="F461" s="34"/>
      <c r="G461" s="28"/>
    </row>
    <row r="462" customFormat="false" ht="15" hidden="false" customHeight="false" outlineLevel="0" collapsed="false">
      <c r="B462" s="31"/>
      <c r="C462" s="20"/>
      <c r="D462" s="20"/>
      <c r="E462" s="20"/>
      <c r="F462" s="32"/>
      <c r="G462" s="20"/>
    </row>
    <row r="463" customFormat="false" ht="15" hidden="false" customHeight="false" outlineLevel="0" collapsed="false">
      <c r="B463" s="33"/>
      <c r="C463" s="28"/>
      <c r="D463" s="28"/>
      <c r="E463" s="28"/>
      <c r="F463" s="34"/>
      <c r="G463" s="28"/>
    </row>
    <row r="464" customFormat="false" ht="15" hidden="false" customHeight="false" outlineLevel="0" collapsed="false">
      <c r="B464" s="31"/>
      <c r="C464" s="20"/>
      <c r="D464" s="20"/>
      <c r="E464" s="20"/>
      <c r="F464" s="32"/>
      <c r="G464" s="20"/>
    </row>
    <row r="465" customFormat="false" ht="15" hidden="false" customHeight="false" outlineLevel="0" collapsed="false">
      <c r="B465" s="33"/>
      <c r="C465" s="28"/>
      <c r="D465" s="28"/>
      <c r="E465" s="28"/>
      <c r="F465" s="34"/>
      <c r="G465" s="28"/>
    </row>
    <row r="466" customFormat="false" ht="15" hidden="false" customHeight="false" outlineLevel="0" collapsed="false">
      <c r="B466" s="31"/>
      <c r="C466" s="20"/>
      <c r="D466" s="20"/>
      <c r="E466" s="20"/>
      <c r="F466" s="32"/>
      <c r="G466" s="20"/>
    </row>
    <row r="467" customFormat="false" ht="15" hidden="false" customHeight="false" outlineLevel="0" collapsed="false">
      <c r="B467" s="33"/>
      <c r="C467" s="28"/>
      <c r="D467" s="28"/>
      <c r="E467" s="28"/>
      <c r="F467" s="34"/>
      <c r="G467" s="28"/>
    </row>
    <row r="468" customFormat="false" ht="15" hidden="false" customHeight="false" outlineLevel="0" collapsed="false">
      <c r="B468" s="31"/>
      <c r="C468" s="20"/>
      <c r="D468" s="20"/>
      <c r="E468" s="20"/>
      <c r="F468" s="32"/>
      <c r="G468" s="20"/>
    </row>
    <row r="469" customFormat="false" ht="15" hidden="false" customHeight="false" outlineLevel="0" collapsed="false">
      <c r="B469" s="33"/>
      <c r="C469" s="28"/>
      <c r="D469" s="28"/>
      <c r="E469" s="28"/>
      <c r="F469" s="34"/>
      <c r="G469" s="28"/>
    </row>
    <row r="470" customFormat="false" ht="15" hidden="false" customHeight="false" outlineLevel="0" collapsed="false">
      <c r="B470" s="31"/>
      <c r="C470" s="20"/>
      <c r="D470" s="20"/>
      <c r="E470" s="20"/>
      <c r="F470" s="32"/>
      <c r="G470" s="20"/>
    </row>
    <row r="471" customFormat="false" ht="15" hidden="false" customHeight="false" outlineLevel="0" collapsed="false">
      <c r="B471" s="33"/>
      <c r="C471" s="28"/>
      <c r="D471" s="28"/>
      <c r="E471" s="28"/>
      <c r="F471" s="34"/>
      <c r="G471" s="28"/>
    </row>
    <row r="472" customFormat="false" ht="15" hidden="false" customHeight="false" outlineLevel="0" collapsed="false">
      <c r="B472" s="31"/>
      <c r="C472" s="20"/>
      <c r="D472" s="20"/>
      <c r="E472" s="20"/>
      <c r="F472" s="32"/>
      <c r="G472" s="20"/>
    </row>
    <row r="473" customFormat="false" ht="15" hidden="false" customHeight="false" outlineLevel="0" collapsed="false">
      <c r="B473" s="33"/>
      <c r="C473" s="28"/>
      <c r="D473" s="28"/>
      <c r="E473" s="28"/>
      <c r="F473" s="34"/>
      <c r="G473" s="28"/>
    </row>
    <row r="474" customFormat="false" ht="15" hidden="false" customHeight="false" outlineLevel="0" collapsed="false">
      <c r="B474" s="31"/>
      <c r="C474" s="20"/>
      <c r="D474" s="20"/>
      <c r="E474" s="20"/>
      <c r="F474" s="32"/>
      <c r="G474" s="20"/>
    </row>
    <row r="475" customFormat="false" ht="15" hidden="false" customHeight="false" outlineLevel="0" collapsed="false">
      <c r="B475" s="33"/>
      <c r="C475" s="28"/>
      <c r="D475" s="28"/>
      <c r="E475" s="28"/>
      <c r="F475" s="34"/>
      <c r="G475" s="28"/>
    </row>
    <row r="476" customFormat="false" ht="15" hidden="false" customHeight="false" outlineLevel="0" collapsed="false">
      <c r="B476" s="31"/>
      <c r="C476" s="20"/>
      <c r="D476" s="20"/>
      <c r="E476" s="20"/>
      <c r="F476" s="32"/>
      <c r="G476" s="20"/>
    </row>
    <row r="477" customFormat="false" ht="15" hidden="false" customHeight="false" outlineLevel="0" collapsed="false">
      <c r="B477" s="33"/>
      <c r="C477" s="28"/>
      <c r="D477" s="28"/>
      <c r="E477" s="28"/>
      <c r="F477" s="34"/>
      <c r="G477" s="28"/>
    </row>
    <row r="478" customFormat="false" ht="15" hidden="false" customHeight="false" outlineLevel="0" collapsed="false">
      <c r="B478" s="31"/>
      <c r="C478" s="20"/>
      <c r="D478" s="20"/>
      <c r="E478" s="20"/>
      <c r="F478" s="32"/>
      <c r="G478" s="20"/>
    </row>
    <row r="479" customFormat="false" ht="15" hidden="false" customHeight="false" outlineLevel="0" collapsed="false">
      <c r="B479" s="33"/>
      <c r="C479" s="28"/>
      <c r="D479" s="28"/>
      <c r="E479" s="28"/>
      <c r="F479" s="34"/>
      <c r="G479" s="28"/>
    </row>
    <row r="480" customFormat="false" ht="15" hidden="false" customHeight="false" outlineLevel="0" collapsed="false">
      <c r="B480" s="31"/>
      <c r="C480" s="20"/>
      <c r="D480" s="20"/>
      <c r="E480" s="20"/>
      <c r="F480" s="32"/>
      <c r="G480" s="20"/>
    </row>
    <row r="481" customFormat="false" ht="15" hidden="false" customHeight="false" outlineLevel="0" collapsed="false">
      <c r="B481" s="33"/>
      <c r="C481" s="28"/>
      <c r="D481" s="28"/>
      <c r="E481" s="28"/>
      <c r="F481" s="34"/>
      <c r="G481" s="28"/>
    </row>
    <row r="482" customFormat="false" ht="15" hidden="false" customHeight="false" outlineLevel="0" collapsed="false">
      <c r="B482" s="31"/>
      <c r="C482" s="20"/>
      <c r="D482" s="20"/>
      <c r="E482" s="20"/>
      <c r="F482" s="32"/>
      <c r="G482" s="20"/>
    </row>
    <row r="483" customFormat="false" ht="15" hidden="false" customHeight="false" outlineLevel="0" collapsed="false">
      <c r="B483" s="33"/>
      <c r="C483" s="28"/>
      <c r="D483" s="28"/>
      <c r="E483" s="28"/>
      <c r="F483" s="34"/>
      <c r="G483" s="28"/>
    </row>
    <row r="484" customFormat="false" ht="15" hidden="false" customHeight="false" outlineLevel="0" collapsed="false">
      <c r="B484" s="31"/>
      <c r="C484" s="20"/>
      <c r="D484" s="20"/>
      <c r="E484" s="20"/>
      <c r="F484" s="32"/>
      <c r="G484" s="20"/>
    </row>
    <row r="485" customFormat="false" ht="15" hidden="false" customHeight="false" outlineLevel="0" collapsed="false">
      <c r="B485" s="33"/>
      <c r="C485" s="28"/>
      <c r="D485" s="28"/>
      <c r="E485" s="28"/>
      <c r="F485" s="34"/>
      <c r="G485" s="28"/>
    </row>
    <row r="486" customFormat="false" ht="15" hidden="false" customHeight="false" outlineLevel="0" collapsed="false">
      <c r="B486" s="31"/>
      <c r="C486" s="20"/>
      <c r="D486" s="20"/>
      <c r="E486" s="20"/>
      <c r="F486" s="32"/>
      <c r="G486" s="20"/>
    </row>
    <row r="487" customFormat="false" ht="15" hidden="false" customHeight="false" outlineLevel="0" collapsed="false">
      <c r="B487" s="33"/>
      <c r="C487" s="28"/>
      <c r="D487" s="28"/>
      <c r="E487" s="28"/>
      <c r="F487" s="34"/>
      <c r="G487" s="28"/>
    </row>
    <row r="488" customFormat="false" ht="15" hidden="false" customHeight="false" outlineLevel="0" collapsed="false">
      <c r="B488" s="31"/>
      <c r="C488" s="20"/>
      <c r="D488" s="20"/>
      <c r="E488" s="20"/>
      <c r="F488" s="32"/>
      <c r="G488" s="20"/>
    </row>
    <row r="489" customFormat="false" ht="15" hidden="false" customHeight="false" outlineLevel="0" collapsed="false">
      <c r="B489" s="33"/>
      <c r="C489" s="28"/>
      <c r="D489" s="28"/>
      <c r="E489" s="28"/>
      <c r="F489" s="34"/>
      <c r="G489" s="28"/>
    </row>
    <row r="490" customFormat="false" ht="15" hidden="false" customHeight="false" outlineLevel="0" collapsed="false">
      <c r="B490" s="31"/>
      <c r="C490" s="20"/>
      <c r="D490" s="20"/>
      <c r="E490" s="20"/>
      <c r="F490" s="32"/>
      <c r="G490" s="20"/>
    </row>
    <row r="491" customFormat="false" ht="15" hidden="false" customHeight="false" outlineLevel="0" collapsed="false">
      <c r="B491" s="33"/>
      <c r="C491" s="28"/>
      <c r="D491" s="28"/>
      <c r="E491" s="28"/>
      <c r="F491" s="34"/>
      <c r="G491" s="28"/>
    </row>
    <row r="492" customFormat="false" ht="15" hidden="false" customHeight="false" outlineLevel="0" collapsed="false">
      <c r="B492" s="31"/>
      <c r="C492" s="20"/>
      <c r="D492" s="20"/>
      <c r="E492" s="20"/>
      <c r="F492" s="32"/>
      <c r="G492" s="20"/>
    </row>
    <row r="493" customFormat="false" ht="15" hidden="false" customHeight="false" outlineLevel="0" collapsed="false">
      <c r="B493" s="33"/>
      <c r="C493" s="28"/>
      <c r="D493" s="28"/>
      <c r="E493" s="28"/>
      <c r="F493" s="34"/>
      <c r="G493" s="28"/>
    </row>
    <row r="494" customFormat="false" ht="15" hidden="false" customHeight="false" outlineLevel="0" collapsed="false">
      <c r="B494" s="31"/>
      <c r="C494" s="20"/>
      <c r="D494" s="20"/>
      <c r="E494" s="20"/>
      <c r="F494" s="32"/>
      <c r="G494" s="20"/>
    </row>
    <row r="495" customFormat="false" ht="15" hidden="false" customHeight="false" outlineLevel="0" collapsed="false">
      <c r="B495" s="33"/>
      <c r="C495" s="28"/>
      <c r="D495" s="28"/>
      <c r="E495" s="28"/>
      <c r="F495" s="34"/>
      <c r="G495" s="28"/>
    </row>
    <row r="496" customFormat="false" ht="15" hidden="false" customHeight="false" outlineLevel="0" collapsed="false">
      <c r="B496" s="31"/>
      <c r="C496" s="20"/>
      <c r="D496" s="20"/>
      <c r="E496" s="20"/>
      <c r="F496" s="32"/>
      <c r="G496" s="20"/>
    </row>
    <row r="497" customFormat="false" ht="15" hidden="false" customHeight="false" outlineLevel="0" collapsed="false">
      <c r="B497" s="33"/>
      <c r="C497" s="28"/>
      <c r="D497" s="28"/>
      <c r="E497" s="28"/>
      <c r="F497" s="34"/>
      <c r="G497" s="28"/>
    </row>
    <row r="498" customFormat="false" ht="15" hidden="false" customHeight="false" outlineLevel="0" collapsed="false">
      <c r="B498" s="31"/>
      <c r="C498" s="20"/>
      <c r="D498" s="20"/>
      <c r="E498" s="20"/>
      <c r="F498" s="32"/>
      <c r="G498" s="20"/>
    </row>
    <row r="499" customFormat="false" ht="15" hidden="false" customHeight="false" outlineLevel="0" collapsed="false">
      <c r="B499" s="33"/>
      <c r="C499" s="28"/>
      <c r="D499" s="28"/>
      <c r="E499" s="28"/>
      <c r="F499" s="34"/>
      <c r="G499" s="28"/>
    </row>
    <row r="500" customFormat="false" ht="15" hidden="false" customHeight="false" outlineLevel="0" collapsed="false">
      <c r="B500" s="31"/>
      <c r="C500" s="20"/>
      <c r="D500" s="20"/>
      <c r="E500" s="20"/>
      <c r="F500" s="32"/>
      <c r="G500" s="20"/>
    </row>
    <row r="501" customFormat="false" ht="15" hidden="false" customHeight="false" outlineLevel="0" collapsed="false">
      <c r="B501" s="33"/>
      <c r="C501" s="28"/>
      <c r="D501" s="28"/>
      <c r="E501" s="28"/>
      <c r="F501" s="34"/>
      <c r="G501" s="28"/>
    </row>
    <row r="502" customFormat="false" ht="15" hidden="false" customHeight="false" outlineLevel="0" collapsed="false">
      <c r="B502" s="31"/>
      <c r="C502" s="20"/>
      <c r="D502" s="20"/>
      <c r="E502" s="20"/>
      <c r="F502" s="32"/>
      <c r="G502" s="20"/>
    </row>
    <row r="503" customFormat="false" ht="15" hidden="false" customHeight="false" outlineLevel="0" collapsed="false">
      <c r="B503" s="33"/>
      <c r="C503" s="28"/>
      <c r="D503" s="28"/>
      <c r="E503" s="28"/>
      <c r="F503" s="34"/>
      <c r="G503" s="28"/>
    </row>
    <row r="504" customFormat="false" ht="15" hidden="false" customHeight="false" outlineLevel="0" collapsed="false">
      <c r="B504" s="31"/>
      <c r="C504" s="20"/>
      <c r="D504" s="20"/>
      <c r="E504" s="20"/>
      <c r="F504" s="32"/>
      <c r="G504" s="20"/>
    </row>
    <row r="505" customFormat="false" ht="15" hidden="false" customHeight="false" outlineLevel="0" collapsed="false">
      <c r="B505" s="33"/>
      <c r="C505" s="28"/>
      <c r="D505" s="28"/>
      <c r="E505" s="28"/>
      <c r="F505" s="34"/>
      <c r="G505" s="28"/>
    </row>
    <row r="506" customFormat="false" ht="15" hidden="false" customHeight="false" outlineLevel="0" collapsed="false">
      <c r="B506" s="31"/>
      <c r="C506" s="20"/>
      <c r="D506" s="20"/>
      <c r="E506" s="20"/>
      <c r="F506" s="32"/>
      <c r="G506" s="20"/>
    </row>
    <row r="507" customFormat="false" ht="15" hidden="false" customHeight="false" outlineLevel="0" collapsed="false">
      <c r="B507" s="33"/>
      <c r="C507" s="28"/>
      <c r="D507" s="28"/>
      <c r="E507" s="28"/>
      <c r="F507" s="34"/>
      <c r="G507" s="28"/>
    </row>
    <row r="508" customFormat="false" ht="15" hidden="false" customHeight="false" outlineLevel="0" collapsed="false">
      <c r="B508" s="31"/>
      <c r="C508" s="20"/>
      <c r="D508" s="20"/>
      <c r="E508" s="20"/>
      <c r="F508" s="32"/>
      <c r="G508" s="20"/>
    </row>
    <row r="509" customFormat="false" ht="15" hidden="false" customHeight="false" outlineLevel="0" collapsed="false">
      <c r="B509" s="33"/>
      <c r="C509" s="28"/>
      <c r="D509" s="28"/>
      <c r="E509" s="28"/>
      <c r="F509" s="34"/>
      <c r="G509" s="28"/>
    </row>
    <row r="510" customFormat="false" ht="15" hidden="false" customHeight="false" outlineLevel="0" collapsed="false">
      <c r="B510" s="31"/>
      <c r="C510" s="20"/>
      <c r="D510" s="20"/>
      <c r="E510" s="20"/>
      <c r="F510" s="32"/>
      <c r="G510" s="20"/>
    </row>
    <row r="511" customFormat="false" ht="15" hidden="false" customHeight="false" outlineLevel="0" collapsed="false">
      <c r="B511" s="33"/>
      <c r="C511" s="28"/>
      <c r="D511" s="28"/>
      <c r="E511" s="28"/>
      <c r="F511" s="34"/>
      <c r="G511" s="28"/>
    </row>
    <row r="512" customFormat="false" ht="15" hidden="false" customHeight="false" outlineLevel="0" collapsed="false">
      <c r="B512" s="31"/>
      <c r="C512" s="20"/>
      <c r="D512" s="20"/>
      <c r="E512" s="20"/>
      <c r="F512" s="32"/>
      <c r="G512" s="20"/>
    </row>
    <row r="513" customFormat="false" ht="15" hidden="false" customHeight="false" outlineLevel="0" collapsed="false">
      <c r="B513" s="33"/>
      <c r="C513" s="28"/>
      <c r="D513" s="28"/>
      <c r="E513" s="28"/>
      <c r="F513" s="34"/>
      <c r="G513" s="28"/>
    </row>
    <row r="514" customFormat="false" ht="15" hidden="false" customHeight="false" outlineLevel="0" collapsed="false">
      <c r="B514" s="31"/>
      <c r="C514" s="20"/>
      <c r="D514" s="20"/>
      <c r="E514" s="20"/>
      <c r="F514" s="32"/>
      <c r="G514" s="20"/>
    </row>
    <row r="515" customFormat="false" ht="15" hidden="false" customHeight="false" outlineLevel="0" collapsed="false">
      <c r="B515" s="33"/>
      <c r="C515" s="28"/>
      <c r="D515" s="28"/>
      <c r="E515" s="28"/>
      <c r="F515" s="34"/>
      <c r="G515" s="28"/>
    </row>
    <row r="516" customFormat="false" ht="15" hidden="false" customHeight="false" outlineLevel="0" collapsed="false">
      <c r="B516" s="31"/>
      <c r="C516" s="20"/>
      <c r="D516" s="20"/>
      <c r="E516" s="20"/>
      <c r="F516" s="32"/>
      <c r="G516" s="20"/>
    </row>
    <row r="517" customFormat="false" ht="15" hidden="false" customHeight="false" outlineLevel="0" collapsed="false">
      <c r="B517" s="33"/>
      <c r="C517" s="28"/>
      <c r="D517" s="28"/>
      <c r="E517" s="28"/>
      <c r="F517" s="34"/>
      <c r="G517" s="28"/>
    </row>
    <row r="518" customFormat="false" ht="15" hidden="false" customHeight="false" outlineLevel="0" collapsed="false">
      <c r="B518" s="31"/>
      <c r="C518" s="20"/>
      <c r="D518" s="20"/>
      <c r="E518" s="20"/>
      <c r="F518" s="32"/>
      <c r="G518" s="20"/>
    </row>
    <row r="519" customFormat="false" ht="15" hidden="false" customHeight="false" outlineLevel="0" collapsed="false">
      <c r="B519" s="33"/>
      <c r="C519" s="28"/>
      <c r="D519" s="28"/>
      <c r="E519" s="28"/>
      <c r="F519" s="34"/>
      <c r="G519" s="28"/>
    </row>
    <row r="520" customFormat="false" ht="15" hidden="false" customHeight="false" outlineLevel="0" collapsed="false">
      <c r="B520" s="31"/>
      <c r="C520" s="20"/>
      <c r="D520" s="20"/>
      <c r="E520" s="20"/>
      <c r="F520" s="32"/>
      <c r="G520" s="20"/>
    </row>
    <row r="521" customFormat="false" ht="15" hidden="false" customHeight="false" outlineLevel="0" collapsed="false">
      <c r="B521" s="33"/>
      <c r="C521" s="28"/>
      <c r="D521" s="28"/>
      <c r="E521" s="28"/>
      <c r="F521" s="34"/>
      <c r="G521" s="28"/>
    </row>
    <row r="522" customFormat="false" ht="15" hidden="false" customHeight="false" outlineLevel="0" collapsed="false">
      <c r="B522" s="31"/>
      <c r="C522" s="20"/>
      <c r="D522" s="20"/>
      <c r="E522" s="20"/>
      <c r="F522" s="32"/>
      <c r="G522" s="20"/>
    </row>
    <row r="523" customFormat="false" ht="15" hidden="false" customHeight="false" outlineLevel="0" collapsed="false">
      <c r="B523" s="33"/>
      <c r="C523" s="28"/>
      <c r="D523" s="28"/>
      <c r="E523" s="28"/>
      <c r="F523" s="34"/>
      <c r="G523" s="28"/>
    </row>
    <row r="524" customFormat="false" ht="15" hidden="false" customHeight="false" outlineLevel="0" collapsed="false">
      <c r="B524" s="31"/>
      <c r="C524" s="20"/>
      <c r="D524" s="20"/>
      <c r="E524" s="20"/>
      <c r="F524" s="32"/>
      <c r="G524" s="20"/>
    </row>
    <row r="525" customFormat="false" ht="15" hidden="false" customHeight="false" outlineLevel="0" collapsed="false">
      <c r="B525" s="33"/>
      <c r="C525" s="28"/>
      <c r="D525" s="28"/>
      <c r="E525" s="28"/>
      <c r="F525" s="34"/>
      <c r="G525" s="28"/>
    </row>
    <row r="526" customFormat="false" ht="15" hidden="false" customHeight="false" outlineLevel="0" collapsed="false">
      <c r="B526" s="31"/>
      <c r="C526" s="20"/>
      <c r="D526" s="20"/>
      <c r="E526" s="20"/>
      <c r="F526" s="32"/>
      <c r="G526" s="20"/>
    </row>
    <row r="527" customFormat="false" ht="15" hidden="false" customHeight="false" outlineLevel="0" collapsed="false">
      <c r="B527" s="33"/>
      <c r="C527" s="28"/>
      <c r="D527" s="28"/>
      <c r="E527" s="28"/>
      <c r="F527" s="34"/>
      <c r="G527" s="28"/>
    </row>
    <row r="528" customFormat="false" ht="15" hidden="false" customHeight="false" outlineLevel="0" collapsed="false">
      <c r="B528" s="31"/>
      <c r="C528" s="20"/>
      <c r="D528" s="20"/>
      <c r="E528" s="20"/>
      <c r="F528" s="32"/>
      <c r="G528" s="20"/>
    </row>
    <row r="529" customFormat="false" ht="15" hidden="false" customHeight="false" outlineLevel="0" collapsed="false">
      <c r="B529" s="33"/>
      <c r="C529" s="28"/>
      <c r="D529" s="28"/>
      <c r="E529" s="28"/>
      <c r="F529" s="34"/>
      <c r="G529" s="28"/>
    </row>
    <row r="530" customFormat="false" ht="15" hidden="false" customHeight="false" outlineLevel="0" collapsed="false">
      <c r="B530" s="31"/>
      <c r="C530" s="20"/>
      <c r="D530" s="20"/>
      <c r="E530" s="20"/>
      <c r="F530" s="32"/>
      <c r="G530" s="20"/>
    </row>
    <row r="531" customFormat="false" ht="15" hidden="false" customHeight="false" outlineLevel="0" collapsed="false">
      <c r="B531" s="33"/>
      <c r="C531" s="28"/>
      <c r="D531" s="28"/>
      <c r="E531" s="28"/>
      <c r="F531" s="34"/>
      <c r="G531" s="28"/>
    </row>
    <row r="532" customFormat="false" ht="15" hidden="false" customHeight="false" outlineLevel="0" collapsed="false">
      <c r="B532" s="31"/>
      <c r="C532" s="20"/>
      <c r="D532" s="20"/>
      <c r="E532" s="20"/>
      <c r="F532" s="32"/>
      <c r="G532" s="20"/>
    </row>
    <row r="533" customFormat="false" ht="15" hidden="false" customHeight="false" outlineLevel="0" collapsed="false">
      <c r="B533" s="33"/>
      <c r="C533" s="28"/>
      <c r="D533" s="28"/>
      <c r="E533" s="28"/>
      <c r="F533" s="34"/>
      <c r="G533" s="28"/>
    </row>
    <row r="534" customFormat="false" ht="15" hidden="false" customHeight="false" outlineLevel="0" collapsed="false">
      <c r="B534" s="31"/>
      <c r="C534" s="20"/>
      <c r="D534" s="20"/>
      <c r="E534" s="20"/>
      <c r="F534" s="32"/>
      <c r="G534" s="20"/>
    </row>
    <row r="535" customFormat="false" ht="15" hidden="false" customHeight="false" outlineLevel="0" collapsed="false">
      <c r="B535" s="33"/>
      <c r="C535" s="28"/>
      <c r="D535" s="28"/>
      <c r="E535" s="28"/>
      <c r="F535" s="34"/>
      <c r="G535" s="28"/>
    </row>
    <row r="536" customFormat="false" ht="15" hidden="false" customHeight="false" outlineLevel="0" collapsed="false">
      <c r="B536" s="31"/>
      <c r="C536" s="20"/>
      <c r="D536" s="20"/>
      <c r="E536" s="20"/>
      <c r="F536" s="32"/>
      <c r="G536" s="20"/>
    </row>
    <row r="537" customFormat="false" ht="15" hidden="false" customHeight="false" outlineLevel="0" collapsed="false">
      <c r="B537" s="33"/>
      <c r="C537" s="28"/>
      <c r="D537" s="28"/>
      <c r="E537" s="28"/>
      <c r="F537" s="34"/>
      <c r="G537" s="28"/>
    </row>
    <row r="538" customFormat="false" ht="15" hidden="false" customHeight="false" outlineLevel="0" collapsed="false">
      <c r="B538" s="31"/>
      <c r="C538" s="20"/>
      <c r="D538" s="20"/>
      <c r="E538" s="20"/>
      <c r="F538" s="32"/>
      <c r="G538" s="20"/>
    </row>
    <row r="539" customFormat="false" ht="15" hidden="false" customHeight="false" outlineLevel="0" collapsed="false">
      <c r="B539" s="33"/>
      <c r="C539" s="28"/>
      <c r="D539" s="28"/>
      <c r="E539" s="28"/>
      <c r="F539" s="34"/>
      <c r="G539" s="28"/>
    </row>
    <row r="540" customFormat="false" ht="15" hidden="false" customHeight="false" outlineLevel="0" collapsed="false">
      <c r="B540" s="31"/>
      <c r="C540" s="20"/>
      <c r="D540" s="20"/>
      <c r="E540" s="20"/>
      <c r="F540" s="32"/>
      <c r="G540" s="20"/>
    </row>
    <row r="541" customFormat="false" ht="15" hidden="false" customHeight="false" outlineLevel="0" collapsed="false">
      <c r="B541" s="33"/>
      <c r="C541" s="28"/>
      <c r="D541" s="28"/>
      <c r="E541" s="28"/>
      <c r="F541" s="34"/>
      <c r="G541" s="28"/>
    </row>
    <row r="542" customFormat="false" ht="15" hidden="false" customHeight="false" outlineLevel="0" collapsed="false">
      <c r="B542" s="31"/>
      <c r="C542" s="20"/>
      <c r="D542" s="20"/>
      <c r="E542" s="20"/>
      <c r="F542" s="32"/>
      <c r="G542" s="20"/>
    </row>
    <row r="543" customFormat="false" ht="15" hidden="false" customHeight="false" outlineLevel="0" collapsed="false">
      <c r="B543" s="33"/>
      <c r="C543" s="28"/>
      <c r="D543" s="28"/>
      <c r="E543" s="28"/>
      <c r="F543" s="34"/>
      <c r="G543" s="28"/>
    </row>
    <row r="544" customFormat="false" ht="15" hidden="false" customHeight="false" outlineLevel="0" collapsed="false">
      <c r="B544" s="31"/>
      <c r="C544" s="20"/>
      <c r="D544" s="20"/>
      <c r="E544" s="20"/>
      <c r="F544" s="32"/>
      <c r="G544" s="20"/>
    </row>
    <row r="545" customFormat="false" ht="15" hidden="false" customHeight="false" outlineLevel="0" collapsed="false">
      <c r="B545" s="33"/>
      <c r="C545" s="28"/>
      <c r="D545" s="28"/>
      <c r="E545" s="28"/>
      <c r="F545" s="34"/>
      <c r="G545" s="28"/>
    </row>
    <row r="546" customFormat="false" ht="15" hidden="false" customHeight="false" outlineLevel="0" collapsed="false">
      <c r="B546" s="31"/>
      <c r="C546" s="20"/>
      <c r="D546" s="20"/>
      <c r="E546" s="20"/>
      <c r="F546" s="32"/>
      <c r="G546" s="20"/>
    </row>
    <row r="547" customFormat="false" ht="15" hidden="false" customHeight="false" outlineLevel="0" collapsed="false">
      <c r="B547" s="33"/>
      <c r="C547" s="28"/>
      <c r="D547" s="28"/>
      <c r="E547" s="28"/>
      <c r="F547" s="34"/>
      <c r="G547" s="28"/>
    </row>
    <row r="548" customFormat="false" ht="15" hidden="false" customHeight="false" outlineLevel="0" collapsed="false">
      <c r="B548" s="31"/>
      <c r="C548" s="20"/>
      <c r="D548" s="20"/>
      <c r="E548" s="20"/>
      <c r="F548" s="32"/>
      <c r="G548" s="20"/>
    </row>
    <row r="549" customFormat="false" ht="15" hidden="false" customHeight="false" outlineLevel="0" collapsed="false">
      <c r="B549" s="33"/>
      <c r="C549" s="28"/>
      <c r="D549" s="28"/>
      <c r="E549" s="28"/>
      <c r="F549" s="34"/>
      <c r="G549" s="28"/>
    </row>
    <row r="550" customFormat="false" ht="15" hidden="false" customHeight="false" outlineLevel="0" collapsed="false">
      <c r="B550" s="31"/>
      <c r="C550" s="20"/>
      <c r="D550" s="20"/>
      <c r="E550" s="20"/>
      <c r="F550" s="32"/>
      <c r="G550" s="20"/>
    </row>
    <row r="551" customFormat="false" ht="15" hidden="false" customHeight="false" outlineLevel="0" collapsed="false">
      <c r="B551" s="33"/>
      <c r="C551" s="28"/>
      <c r="D551" s="28"/>
      <c r="E551" s="28"/>
      <c r="F551" s="34"/>
      <c r="G551" s="28"/>
    </row>
    <row r="552" customFormat="false" ht="15" hidden="false" customHeight="false" outlineLevel="0" collapsed="false">
      <c r="B552" s="31"/>
      <c r="C552" s="20"/>
      <c r="D552" s="20"/>
      <c r="E552" s="20"/>
      <c r="F552" s="32"/>
      <c r="G552" s="20"/>
    </row>
    <row r="553" customFormat="false" ht="15" hidden="false" customHeight="false" outlineLevel="0" collapsed="false">
      <c r="B553" s="33"/>
      <c r="C553" s="28"/>
      <c r="D553" s="28"/>
      <c r="E553" s="28"/>
      <c r="F553" s="34"/>
      <c r="G553" s="28"/>
    </row>
    <row r="554" customFormat="false" ht="15" hidden="false" customHeight="false" outlineLevel="0" collapsed="false">
      <c r="B554" s="31"/>
      <c r="C554" s="20"/>
      <c r="D554" s="20"/>
      <c r="E554" s="20"/>
      <c r="F554" s="32"/>
      <c r="G554" s="20"/>
    </row>
    <row r="555" customFormat="false" ht="15" hidden="false" customHeight="false" outlineLevel="0" collapsed="false">
      <c r="B555" s="33"/>
      <c r="C555" s="28"/>
      <c r="D555" s="28"/>
      <c r="E555" s="28"/>
      <c r="F555" s="34"/>
      <c r="G555" s="28"/>
    </row>
    <row r="556" customFormat="false" ht="15" hidden="false" customHeight="false" outlineLevel="0" collapsed="false">
      <c r="B556" s="31"/>
      <c r="C556" s="20"/>
      <c r="D556" s="20"/>
      <c r="E556" s="20"/>
      <c r="F556" s="32"/>
      <c r="G556" s="20"/>
    </row>
    <row r="557" customFormat="false" ht="15" hidden="false" customHeight="false" outlineLevel="0" collapsed="false">
      <c r="B557" s="33"/>
      <c r="C557" s="28"/>
      <c r="D557" s="28"/>
      <c r="E557" s="28"/>
      <c r="F557" s="34"/>
      <c r="G557" s="28"/>
    </row>
    <row r="558" customFormat="false" ht="15" hidden="false" customHeight="false" outlineLevel="0" collapsed="false">
      <c r="B558" s="31"/>
      <c r="C558" s="20"/>
      <c r="D558" s="20"/>
      <c r="E558" s="20"/>
      <c r="F558" s="32"/>
      <c r="G558" s="20"/>
    </row>
    <row r="559" customFormat="false" ht="15" hidden="false" customHeight="false" outlineLevel="0" collapsed="false">
      <c r="B559" s="33"/>
      <c r="C559" s="28"/>
      <c r="D559" s="28"/>
      <c r="E559" s="28"/>
      <c r="F559" s="34"/>
      <c r="G559" s="28"/>
    </row>
    <row r="560" customFormat="false" ht="15" hidden="false" customHeight="false" outlineLevel="0" collapsed="false">
      <c r="B560" s="31"/>
      <c r="C560" s="20"/>
      <c r="D560" s="20"/>
      <c r="E560" s="20"/>
      <c r="F560" s="32"/>
      <c r="G560" s="20"/>
    </row>
    <row r="561" customFormat="false" ht="15" hidden="false" customHeight="false" outlineLevel="0" collapsed="false">
      <c r="B561" s="33"/>
      <c r="C561" s="28"/>
      <c r="D561" s="28"/>
      <c r="E561" s="28"/>
      <c r="F561" s="34"/>
      <c r="G561" s="28"/>
    </row>
    <row r="562" customFormat="false" ht="15" hidden="false" customHeight="false" outlineLevel="0" collapsed="false">
      <c r="B562" s="31"/>
      <c r="C562" s="20"/>
      <c r="D562" s="20"/>
      <c r="E562" s="20"/>
      <c r="F562" s="32"/>
      <c r="G562" s="20"/>
    </row>
    <row r="563" customFormat="false" ht="15" hidden="false" customHeight="false" outlineLevel="0" collapsed="false">
      <c r="B563" s="33"/>
      <c r="C563" s="28"/>
      <c r="D563" s="28"/>
      <c r="E563" s="28"/>
      <c r="F563" s="34"/>
      <c r="G563" s="28"/>
    </row>
    <row r="564" customFormat="false" ht="15" hidden="false" customHeight="false" outlineLevel="0" collapsed="false">
      <c r="B564" s="31"/>
      <c r="C564" s="20"/>
      <c r="D564" s="20"/>
      <c r="E564" s="20"/>
      <c r="F564" s="32"/>
      <c r="G564" s="20"/>
    </row>
    <row r="565" customFormat="false" ht="15" hidden="false" customHeight="false" outlineLevel="0" collapsed="false">
      <c r="B565" s="33"/>
      <c r="C565" s="28"/>
      <c r="D565" s="28"/>
      <c r="E565" s="28"/>
      <c r="F565" s="34"/>
      <c r="G565" s="28"/>
    </row>
    <row r="566" customFormat="false" ht="15" hidden="false" customHeight="false" outlineLevel="0" collapsed="false">
      <c r="B566" s="31"/>
      <c r="C566" s="20"/>
      <c r="D566" s="20"/>
      <c r="E566" s="20"/>
      <c r="F566" s="32"/>
      <c r="G566" s="20"/>
    </row>
    <row r="567" customFormat="false" ht="15" hidden="false" customHeight="false" outlineLevel="0" collapsed="false">
      <c r="B567" s="33"/>
      <c r="C567" s="28"/>
      <c r="D567" s="28"/>
      <c r="E567" s="28"/>
      <c r="F567" s="34"/>
      <c r="G567" s="28"/>
    </row>
    <row r="568" customFormat="false" ht="15" hidden="false" customHeight="false" outlineLevel="0" collapsed="false">
      <c r="B568" s="31"/>
      <c r="C568" s="20"/>
      <c r="D568" s="20"/>
      <c r="E568" s="20"/>
      <c r="F568" s="32"/>
      <c r="G568" s="20"/>
    </row>
    <row r="569" customFormat="false" ht="15" hidden="false" customHeight="false" outlineLevel="0" collapsed="false">
      <c r="B569" s="33"/>
      <c r="C569" s="28"/>
      <c r="D569" s="28"/>
      <c r="E569" s="28"/>
      <c r="F569" s="34"/>
      <c r="G569" s="28"/>
    </row>
    <row r="570" customFormat="false" ht="15" hidden="false" customHeight="false" outlineLevel="0" collapsed="false">
      <c r="B570" s="31"/>
      <c r="C570" s="20"/>
      <c r="D570" s="20"/>
      <c r="E570" s="20"/>
      <c r="F570" s="32"/>
      <c r="G570" s="20"/>
    </row>
    <row r="571" customFormat="false" ht="15" hidden="false" customHeight="false" outlineLevel="0" collapsed="false">
      <c r="B571" s="33"/>
      <c r="C571" s="28"/>
      <c r="D571" s="28"/>
      <c r="E571" s="28"/>
      <c r="F571" s="34"/>
      <c r="G571" s="28"/>
    </row>
    <row r="572" customFormat="false" ht="15" hidden="false" customHeight="false" outlineLevel="0" collapsed="false">
      <c r="B572" s="31"/>
      <c r="C572" s="20"/>
      <c r="D572" s="20"/>
      <c r="E572" s="20"/>
      <c r="F572" s="32"/>
      <c r="G572" s="20"/>
    </row>
    <row r="573" customFormat="false" ht="15" hidden="false" customHeight="false" outlineLevel="0" collapsed="false">
      <c r="B573" s="33"/>
      <c r="C573" s="28"/>
      <c r="D573" s="28"/>
      <c r="E573" s="28"/>
      <c r="F573" s="34"/>
      <c r="G573" s="28"/>
    </row>
    <row r="574" customFormat="false" ht="15" hidden="false" customHeight="false" outlineLevel="0" collapsed="false">
      <c r="B574" s="31"/>
      <c r="C574" s="20"/>
      <c r="D574" s="20"/>
      <c r="E574" s="20"/>
      <c r="F574" s="32"/>
      <c r="G574" s="20"/>
    </row>
    <row r="575" customFormat="false" ht="15" hidden="false" customHeight="false" outlineLevel="0" collapsed="false">
      <c r="B575" s="33"/>
      <c r="C575" s="28"/>
      <c r="D575" s="28"/>
      <c r="E575" s="28"/>
      <c r="F575" s="34"/>
      <c r="G575" s="28"/>
    </row>
    <row r="576" customFormat="false" ht="15" hidden="false" customHeight="false" outlineLevel="0" collapsed="false">
      <c r="B576" s="31"/>
      <c r="C576" s="20"/>
      <c r="D576" s="20"/>
      <c r="E576" s="20"/>
      <c r="F576" s="32"/>
      <c r="G576" s="20"/>
    </row>
    <row r="577" customFormat="false" ht="15" hidden="false" customHeight="false" outlineLevel="0" collapsed="false">
      <c r="B577" s="33"/>
      <c r="C577" s="28"/>
      <c r="D577" s="28"/>
      <c r="E577" s="28"/>
      <c r="F577" s="34"/>
      <c r="G577" s="28"/>
    </row>
    <row r="578" customFormat="false" ht="15" hidden="false" customHeight="false" outlineLevel="0" collapsed="false">
      <c r="B578" s="31"/>
      <c r="C578" s="20"/>
      <c r="D578" s="20"/>
      <c r="E578" s="20"/>
      <c r="F578" s="32"/>
      <c r="G578" s="20"/>
    </row>
    <row r="579" customFormat="false" ht="15" hidden="false" customHeight="false" outlineLevel="0" collapsed="false">
      <c r="B579" s="33"/>
      <c r="C579" s="28"/>
      <c r="D579" s="28"/>
      <c r="E579" s="28"/>
      <c r="F579" s="34"/>
      <c r="G579" s="28"/>
    </row>
    <row r="580" customFormat="false" ht="15" hidden="false" customHeight="false" outlineLevel="0" collapsed="false">
      <c r="B580" s="31"/>
      <c r="C580" s="20"/>
      <c r="D580" s="20"/>
      <c r="E580" s="20"/>
      <c r="F580" s="32"/>
      <c r="G580" s="20"/>
    </row>
    <row r="581" customFormat="false" ht="15" hidden="false" customHeight="false" outlineLevel="0" collapsed="false">
      <c r="B581" s="33"/>
      <c r="C581" s="28"/>
      <c r="D581" s="28"/>
      <c r="E581" s="28"/>
      <c r="F581" s="34"/>
      <c r="G581" s="28"/>
    </row>
    <row r="582" customFormat="false" ht="15" hidden="false" customHeight="false" outlineLevel="0" collapsed="false">
      <c r="B582" s="31"/>
      <c r="C582" s="20"/>
      <c r="D582" s="20"/>
      <c r="E582" s="20"/>
      <c r="F582" s="32"/>
      <c r="G582" s="20"/>
    </row>
    <row r="583" customFormat="false" ht="15" hidden="false" customHeight="false" outlineLevel="0" collapsed="false">
      <c r="B583" s="33"/>
      <c r="C583" s="28"/>
      <c r="D583" s="28"/>
      <c r="E583" s="28"/>
      <c r="F583" s="34"/>
      <c r="G583" s="28"/>
    </row>
    <row r="584" customFormat="false" ht="15" hidden="false" customHeight="false" outlineLevel="0" collapsed="false">
      <c r="B584" s="31"/>
      <c r="C584" s="20"/>
      <c r="D584" s="20"/>
      <c r="E584" s="20"/>
      <c r="F584" s="32"/>
      <c r="G584" s="20"/>
    </row>
    <row r="585" customFormat="false" ht="15" hidden="false" customHeight="false" outlineLevel="0" collapsed="false">
      <c r="B585" s="33"/>
      <c r="C585" s="28"/>
      <c r="D585" s="28"/>
      <c r="E585" s="28"/>
      <c r="F585" s="34"/>
      <c r="G585" s="28"/>
    </row>
    <row r="586" customFormat="false" ht="15" hidden="false" customHeight="false" outlineLevel="0" collapsed="false">
      <c r="B586" s="31"/>
      <c r="C586" s="20"/>
      <c r="D586" s="20"/>
      <c r="E586" s="20"/>
      <c r="F586" s="32"/>
      <c r="G586" s="20"/>
    </row>
    <row r="587" customFormat="false" ht="15" hidden="false" customHeight="false" outlineLevel="0" collapsed="false">
      <c r="B587" s="33"/>
      <c r="C587" s="28"/>
      <c r="D587" s="28"/>
      <c r="E587" s="28"/>
      <c r="F587" s="34"/>
      <c r="G587" s="28"/>
    </row>
    <row r="588" customFormat="false" ht="15" hidden="false" customHeight="false" outlineLevel="0" collapsed="false">
      <c r="B588" s="31"/>
      <c r="C588" s="20"/>
      <c r="D588" s="20"/>
      <c r="E588" s="20"/>
      <c r="F588" s="32"/>
      <c r="G588" s="20"/>
    </row>
    <row r="589" customFormat="false" ht="15" hidden="false" customHeight="false" outlineLevel="0" collapsed="false">
      <c r="B589" s="33"/>
      <c r="C589" s="28"/>
      <c r="D589" s="28"/>
      <c r="E589" s="28"/>
      <c r="F589" s="34"/>
      <c r="G589" s="28"/>
    </row>
    <row r="590" customFormat="false" ht="15" hidden="false" customHeight="false" outlineLevel="0" collapsed="false">
      <c r="B590" s="31"/>
      <c r="C590" s="20"/>
      <c r="D590" s="20"/>
      <c r="E590" s="20"/>
      <c r="F590" s="32"/>
      <c r="G590" s="20"/>
    </row>
    <row r="591" customFormat="false" ht="15" hidden="false" customHeight="false" outlineLevel="0" collapsed="false">
      <c r="B591" s="33"/>
      <c r="C591" s="28"/>
      <c r="D591" s="28"/>
      <c r="E591" s="28"/>
      <c r="F591" s="34"/>
      <c r="G591" s="28"/>
    </row>
    <row r="592" customFormat="false" ht="15" hidden="false" customHeight="false" outlineLevel="0" collapsed="false">
      <c r="B592" s="31"/>
      <c r="C592" s="20"/>
      <c r="D592" s="20"/>
      <c r="E592" s="20"/>
      <c r="F592" s="32"/>
      <c r="G592" s="20"/>
    </row>
    <row r="593" customFormat="false" ht="15" hidden="false" customHeight="false" outlineLevel="0" collapsed="false">
      <c r="B593" s="33"/>
      <c r="C593" s="28"/>
      <c r="D593" s="28"/>
      <c r="E593" s="28"/>
      <c r="F593" s="34"/>
      <c r="G593" s="28"/>
    </row>
    <row r="594" customFormat="false" ht="15" hidden="false" customHeight="false" outlineLevel="0" collapsed="false">
      <c r="B594" s="31"/>
      <c r="C594" s="20"/>
      <c r="D594" s="20"/>
      <c r="E594" s="20"/>
      <c r="F594" s="32"/>
      <c r="G594" s="20"/>
    </row>
    <row r="595" customFormat="false" ht="15" hidden="false" customHeight="false" outlineLevel="0" collapsed="false">
      <c r="B595" s="33"/>
      <c r="C595" s="28"/>
      <c r="D595" s="28"/>
      <c r="E595" s="28"/>
      <c r="F595" s="34"/>
      <c r="G595" s="28"/>
    </row>
    <row r="596" customFormat="false" ht="15" hidden="false" customHeight="false" outlineLevel="0" collapsed="false">
      <c r="B596" s="31"/>
      <c r="C596" s="20"/>
      <c r="D596" s="20"/>
      <c r="E596" s="20"/>
      <c r="F596" s="32"/>
      <c r="G596" s="20"/>
    </row>
    <row r="597" customFormat="false" ht="15" hidden="false" customHeight="false" outlineLevel="0" collapsed="false">
      <c r="B597" s="33"/>
      <c r="C597" s="28"/>
      <c r="D597" s="28"/>
      <c r="E597" s="28"/>
      <c r="F597" s="34"/>
      <c r="G597" s="28"/>
    </row>
    <row r="598" customFormat="false" ht="15" hidden="false" customHeight="false" outlineLevel="0" collapsed="false">
      <c r="B598" s="31"/>
      <c r="C598" s="20"/>
      <c r="D598" s="20"/>
      <c r="E598" s="20"/>
      <c r="F598" s="32"/>
      <c r="G598" s="20"/>
    </row>
    <row r="599" customFormat="false" ht="15" hidden="false" customHeight="false" outlineLevel="0" collapsed="false">
      <c r="B599" s="33"/>
      <c r="C599" s="28"/>
      <c r="D599" s="28"/>
      <c r="E599" s="28"/>
      <c r="F599" s="34"/>
      <c r="G599" s="28"/>
    </row>
    <row r="600" customFormat="false" ht="15" hidden="false" customHeight="false" outlineLevel="0" collapsed="false">
      <c r="B600" s="31"/>
      <c r="C600" s="20"/>
      <c r="D600" s="20"/>
      <c r="E600" s="20"/>
      <c r="F600" s="32"/>
      <c r="G600" s="20"/>
    </row>
    <row r="601" customFormat="false" ht="15" hidden="false" customHeight="false" outlineLevel="0" collapsed="false">
      <c r="B601" s="33"/>
      <c r="C601" s="28"/>
      <c r="D601" s="28"/>
      <c r="E601" s="28"/>
      <c r="F601" s="34"/>
      <c r="G601" s="28"/>
    </row>
    <row r="602" customFormat="false" ht="15" hidden="false" customHeight="false" outlineLevel="0" collapsed="false">
      <c r="B602" s="31"/>
      <c r="C602" s="20"/>
      <c r="D602" s="20"/>
      <c r="E602" s="20"/>
      <c r="F602" s="32"/>
      <c r="G602" s="20"/>
    </row>
    <row r="603" customFormat="false" ht="15" hidden="false" customHeight="false" outlineLevel="0" collapsed="false">
      <c r="B603" s="33"/>
      <c r="C603" s="28"/>
      <c r="D603" s="28"/>
      <c r="E603" s="28"/>
      <c r="F603" s="34"/>
      <c r="G603" s="28"/>
    </row>
    <row r="604" customFormat="false" ht="15" hidden="false" customHeight="false" outlineLevel="0" collapsed="false">
      <c r="B604" s="31"/>
      <c r="C604" s="20"/>
      <c r="D604" s="20"/>
      <c r="E604" s="20"/>
      <c r="F604" s="32"/>
      <c r="G604" s="20"/>
    </row>
    <row r="605" customFormat="false" ht="15" hidden="false" customHeight="false" outlineLevel="0" collapsed="false">
      <c r="B605" s="33"/>
      <c r="C605" s="28"/>
      <c r="D605" s="28"/>
      <c r="E605" s="28"/>
      <c r="F605" s="34"/>
      <c r="G605" s="28"/>
    </row>
    <row r="606" customFormat="false" ht="15" hidden="false" customHeight="false" outlineLevel="0" collapsed="false">
      <c r="B606" s="31"/>
      <c r="C606" s="20"/>
      <c r="D606" s="20"/>
      <c r="E606" s="20"/>
      <c r="F606" s="32"/>
      <c r="G606" s="20"/>
    </row>
    <row r="607" customFormat="false" ht="15" hidden="false" customHeight="false" outlineLevel="0" collapsed="false">
      <c r="B607" s="33"/>
      <c r="C607" s="28"/>
      <c r="D607" s="28"/>
      <c r="E607" s="28"/>
      <c r="F607" s="34"/>
      <c r="G607" s="28"/>
    </row>
    <row r="608" customFormat="false" ht="15" hidden="false" customHeight="false" outlineLevel="0" collapsed="false">
      <c r="B608" s="31"/>
      <c r="C608" s="20"/>
      <c r="D608" s="20"/>
      <c r="E608" s="20"/>
      <c r="F608" s="32"/>
      <c r="G608" s="20"/>
    </row>
    <row r="609" customFormat="false" ht="15" hidden="false" customHeight="false" outlineLevel="0" collapsed="false">
      <c r="B609" s="33"/>
      <c r="C609" s="28"/>
      <c r="D609" s="28"/>
      <c r="E609" s="28"/>
      <c r="F609" s="34"/>
      <c r="G609" s="28"/>
    </row>
    <row r="610" customFormat="false" ht="15" hidden="false" customHeight="false" outlineLevel="0" collapsed="false">
      <c r="B610" s="31"/>
      <c r="C610" s="20"/>
      <c r="D610" s="20"/>
      <c r="E610" s="20"/>
      <c r="F610" s="32"/>
      <c r="G610" s="20"/>
    </row>
    <row r="611" customFormat="false" ht="15" hidden="false" customHeight="false" outlineLevel="0" collapsed="false">
      <c r="B611" s="33"/>
      <c r="C611" s="28"/>
      <c r="D611" s="28"/>
      <c r="E611" s="28"/>
      <c r="F611" s="34"/>
      <c r="G611" s="28"/>
    </row>
    <row r="612" customFormat="false" ht="15" hidden="false" customHeight="false" outlineLevel="0" collapsed="false">
      <c r="B612" s="31"/>
      <c r="C612" s="20"/>
      <c r="D612" s="20"/>
      <c r="E612" s="20"/>
      <c r="F612" s="32"/>
      <c r="G612" s="20"/>
    </row>
    <row r="613" customFormat="false" ht="15" hidden="false" customHeight="false" outlineLevel="0" collapsed="false">
      <c r="B613" s="33"/>
      <c r="C613" s="28"/>
      <c r="D613" s="28"/>
      <c r="E613" s="28"/>
      <c r="F613" s="34"/>
      <c r="G613" s="28"/>
    </row>
    <row r="614" customFormat="false" ht="15" hidden="false" customHeight="false" outlineLevel="0" collapsed="false">
      <c r="B614" s="31"/>
      <c r="C614" s="20"/>
      <c r="D614" s="20"/>
      <c r="E614" s="20"/>
      <c r="F614" s="32"/>
      <c r="G614" s="20"/>
    </row>
    <row r="615" customFormat="false" ht="15" hidden="false" customHeight="false" outlineLevel="0" collapsed="false">
      <c r="B615" s="33"/>
      <c r="C615" s="28"/>
      <c r="D615" s="28"/>
      <c r="E615" s="28"/>
      <c r="F615" s="34"/>
      <c r="G615" s="28"/>
    </row>
    <row r="616" customFormat="false" ht="15" hidden="false" customHeight="false" outlineLevel="0" collapsed="false">
      <c r="B616" s="31"/>
      <c r="C616" s="20"/>
      <c r="D616" s="20"/>
      <c r="E616" s="20"/>
      <c r="F616" s="32"/>
      <c r="G616" s="20"/>
    </row>
    <row r="617" customFormat="false" ht="15" hidden="false" customHeight="false" outlineLevel="0" collapsed="false">
      <c r="B617" s="33"/>
      <c r="C617" s="28"/>
      <c r="D617" s="28"/>
      <c r="E617" s="28"/>
      <c r="F617" s="34"/>
      <c r="G617" s="28"/>
    </row>
    <row r="618" customFormat="false" ht="15" hidden="false" customHeight="false" outlineLevel="0" collapsed="false">
      <c r="B618" s="31"/>
      <c r="C618" s="20"/>
      <c r="D618" s="20"/>
      <c r="E618" s="20"/>
      <c r="F618" s="32"/>
      <c r="G618" s="20"/>
    </row>
    <row r="619" customFormat="false" ht="15" hidden="false" customHeight="false" outlineLevel="0" collapsed="false">
      <c r="B619" s="33"/>
      <c r="C619" s="28"/>
      <c r="D619" s="28"/>
      <c r="E619" s="28"/>
      <c r="F619" s="34"/>
      <c r="G619" s="28"/>
    </row>
    <row r="620" customFormat="false" ht="15" hidden="false" customHeight="false" outlineLevel="0" collapsed="false">
      <c r="B620" s="31"/>
      <c r="C620" s="20"/>
      <c r="D620" s="20"/>
      <c r="E620" s="20"/>
      <c r="F620" s="32"/>
      <c r="G620" s="20"/>
    </row>
    <row r="621" customFormat="false" ht="15" hidden="false" customHeight="false" outlineLevel="0" collapsed="false">
      <c r="B621" s="33"/>
      <c r="C621" s="28"/>
      <c r="D621" s="28"/>
      <c r="E621" s="28"/>
      <c r="F621" s="34"/>
      <c r="G621" s="28"/>
    </row>
    <row r="622" customFormat="false" ht="15" hidden="false" customHeight="false" outlineLevel="0" collapsed="false">
      <c r="B622" s="31"/>
      <c r="C622" s="20"/>
      <c r="D622" s="20"/>
      <c r="E622" s="20"/>
      <c r="F622" s="32"/>
      <c r="G622" s="20"/>
    </row>
    <row r="623" customFormat="false" ht="15" hidden="false" customHeight="false" outlineLevel="0" collapsed="false">
      <c r="B623" s="33"/>
      <c r="C623" s="28"/>
      <c r="D623" s="28"/>
      <c r="E623" s="28"/>
      <c r="F623" s="34"/>
      <c r="G623" s="28"/>
    </row>
    <row r="624" customFormat="false" ht="15" hidden="false" customHeight="false" outlineLevel="0" collapsed="false">
      <c r="B624" s="31"/>
      <c r="C624" s="20"/>
      <c r="D624" s="20"/>
      <c r="E624" s="20"/>
      <c r="F624" s="32"/>
      <c r="G624" s="20"/>
    </row>
    <row r="625" customFormat="false" ht="15" hidden="false" customHeight="false" outlineLevel="0" collapsed="false">
      <c r="B625" s="33"/>
      <c r="C625" s="28"/>
      <c r="D625" s="28"/>
      <c r="E625" s="28"/>
      <c r="F625" s="34"/>
      <c r="G625" s="28"/>
    </row>
    <row r="626" customFormat="false" ht="15" hidden="false" customHeight="false" outlineLevel="0" collapsed="false">
      <c r="B626" s="31"/>
      <c r="C626" s="20"/>
      <c r="D626" s="20"/>
      <c r="E626" s="20"/>
      <c r="F626" s="32"/>
      <c r="G626" s="20"/>
    </row>
    <row r="627" customFormat="false" ht="15" hidden="false" customHeight="false" outlineLevel="0" collapsed="false">
      <c r="B627" s="33"/>
      <c r="C627" s="28"/>
      <c r="D627" s="28"/>
      <c r="E627" s="28"/>
      <c r="F627" s="34"/>
      <c r="G627" s="28"/>
    </row>
    <row r="628" customFormat="false" ht="15" hidden="false" customHeight="false" outlineLevel="0" collapsed="false">
      <c r="B628" s="31"/>
      <c r="C628" s="20"/>
      <c r="D628" s="20"/>
      <c r="E628" s="20"/>
      <c r="F628" s="32"/>
      <c r="G628" s="20"/>
    </row>
    <row r="629" customFormat="false" ht="15" hidden="false" customHeight="false" outlineLevel="0" collapsed="false">
      <c r="B629" s="33"/>
      <c r="C629" s="28"/>
      <c r="D629" s="28"/>
      <c r="E629" s="28"/>
      <c r="F629" s="34"/>
      <c r="G629" s="28"/>
    </row>
    <row r="630" customFormat="false" ht="15" hidden="false" customHeight="false" outlineLevel="0" collapsed="false">
      <c r="B630" s="31"/>
      <c r="C630" s="20"/>
      <c r="D630" s="20"/>
      <c r="E630" s="20"/>
      <c r="F630" s="32"/>
      <c r="G630" s="20"/>
    </row>
    <row r="631" customFormat="false" ht="15" hidden="false" customHeight="false" outlineLevel="0" collapsed="false">
      <c r="B631" s="33"/>
      <c r="C631" s="28"/>
      <c r="D631" s="28"/>
      <c r="E631" s="28"/>
      <c r="F631" s="34"/>
      <c r="G631" s="28"/>
    </row>
    <row r="632" customFormat="false" ht="15" hidden="false" customHeight="false" outlineLevel="0" collapsed="false">
      <c r="B632" s="31"/>
      <c r="C632" s="20"/>
      <c r="D632" s="20"/>
      <c r="E632" s="20"/>
      <c r="F632" s="32"/>
      <c r="G632" s="20"/>
    </row>
    <row r="633" customFormat="false" ht="15" hidden="false" customHeight="false" outlineLevel="0" collapsed="false">
      <c r="B633" s="33"/>
      <c r="C633" s="28"/>
      <c r="D633" s="28"/>
      <c r="E633" s="28"/>
      <c r="F633" s="34"/>
      <c r="G633" s="28"/>
    </row>
    <row r="634" customFormat="false" ht="15" hidden="false" customHeight="false" outlineLevel="0" collapsed="false">
      <c r="B634" s="31"/>
      <c r="C634" s="20"/>
      <c r="D634" s="20"/>
      <c r="E634" s="20"/>
      <c r="F634" s="32"/>
      <c r="G634" s="20"/>
    </row>
    <row r="635" customFormat="false" ht="15" hidden="false" customHeight="false" outlineLevel="0" collapsed="false">
      <c r="B635" s="33"/>
      <c r="C635" s="28"/>
      <c r="D635" s="28"/>
      <c r="E635" s="28"/>
      <c r="F635" s="34"/>
      <c r="G635" s="28"/>
    </row>
    <row r="636" customFormat="false" ht="15" hidden="false" customHeight="false" outlineLevel="0" collapsed="false">
      <c r="B636" s="31"/>
      <c r="C636" s="20"/>
      <c r="D636" s="20"/>
      <c r="E636" s="20"/>
      <c r="F636" s="32"/>
      <c r="G636" s="20"/>
    </row>
    <row r="637" customFormat="false" ht="15" hidden="false" customHeight="false" outlineLevel="0" collapsed="false">
      <c r="B637" s="33"/>
      <c r="C637" s="28"/>
      <c r="D637" s="28"/>
      <c r="E637" s="28"/>
      <c r="F637" s="34"/>
      <c r="G637" s="28"/>
    </row>
    <row r="638" customFormat="false" ht="15" hidden="false" customHeight="false" outlineLevel="0" collapsed="false">
      <c r="B638" s="31"/>
      <c r="C638" s="20"/>
      <c r="D638" s="20"/>
      <c r="E638" s="20"/>
      <c r="F638" s="32"/>
      <c r="G638" s="20"/>
    </row>
    <row r="639" customFormat="false" ht="15" hidden="false" customHeight="false" outlineLevel="0" collapsed="false">
      <c r="B639" s="33"/>
      <c r="C639" s="28"/>
      <c r="D639" s="28"/>
      <c r="E639" s="28"/>
      <c r="F639" s="34"/>
      <c r="G639" s="28"/>
    </row>
    <row r="640" customFormat="false" ht="15" hidden="false" customHeight="false" outlineLevel="0" collapsed="false">
      <c r="B640" s="31"/>
      <c r="C640" s="20"/>
      <c r="D640" s="20"/>
      <c r="E640" s="20"/>
      <c r="F640" s="32"/>
      <c r="G640" s="20"/>
    </row>
    <row r="641" customFormat="false" ht="15" hidden="false" customHeight="false" outlineLevel="0" collapsed="false">
      <c r="B641" s="33"/>
      <c r="C641" s="28"/>
      <c r="D641" s="28"/>
      <c r="E641" s="28"/>
      <c r="F641" s="34"/>
      <c r="G641" s="28"/>
    </row>
    <row r="642" customFormat="false" ht="15" hidden="false" customHeight="false" outlineLevel="0" collapsed="false">
      <c r="B642" s="31"/>
      <c r="C642" s="20"/>
      <c r="D642" s="20"/>
      <c r="E642" s="20"/>
      <c r="F642" s="32"/>
      <c r="G642" s="20"/>
    </row>
    <row r="643" customFormat="false" ht="15" hidden="false" customHeight="false" outlineLevel="0" collapsed="false">
      <c r="B643" s="33"/>
      <c r="C643" s="28"/>
      <c r="D643" s="28"/>
      <c r="E643" s="28"/>
      <c r="F643" s="34"/>
      <c r="G643" s="28"/>
    </row>
    <row r="644" customFormat="false" ht="15" hidden="false" customHeight="false" outlineLevel="0" collapsed="false">
      <c r="B644" s="31"/>
      <c r="C644" s="20"/>
      <c r="D644" s="20"/>
      <c r="E644" s="20"/>
      <c r="F644" s="32"/>
      <c r="G644" s="20"/>
    </row>
    <row r="645" customFormat="false" ht="15" hidden="false" customHeight="false" outlineLevel="0" collapsed="false">
      <c r="B645" s="33"/>
      <c r="C645" s="28"/>
      <c r="D645" s="28"/>
      <c r="E645" s="28"/>
      <c r="F645" s="34"/>
      <c r="G645" s="28"/>
    </row>
    <row r="646" customFormat="false" ht="15" hidden="false" customHeight="false" outlineLevel="0" collapsed="false">
      <c r="B646" s="31"/>
      <c r="C646" s="20"/>
      <c r="D646" s="20"/>
      <c r="E646" s="20"/>
      <c r="F646" s="32"/>
      <c r="G646" s="20"/>
    </row>
    <row r="647" customFormat="false" ht="15" hidden="false" customHeight="false" outlineLevel="0" collapsed="false">
      <c r="B647" s="33"/>
      <c r="C647" s="28"/>
      <c r="D647" s="28"/>
      <c r="E647" s="28"/>
      <c r="F647" s="34"/>
      <c r="G647" s="28"/>
    </row>
    <row r="648" customFormat="false" ht="15" hidden="false" customHeight="false" outlineLevel="0" collapsed="false">
      <c r="B648" s="31"/>
      <c r="C648" s="20"/>
      <c r="D648" s="20"/>
      <c r="E648" s="20"/>
      <c r="F648" s="32"/>
      <c r="G648" s="20"/>
    </row>
    <row r="649" customFormat="false" ht="15" hidden="false" customHeight="false" outlineLevel="0" collapsed="false">
      <c r="B649" s="33"/>
      <c r="C649" s="28"/>
      <c r="D649" s="28"/>
      <c r="E649" s="28"/>
      <c r="F649" s="34"/>
      <c r="G649" s="28"/>
    </row>
    <row r="650" customFormat="false" ht="15" hidden="false" customHeight="false" outlineLevel="0" collapsed="false">
      <c r="B650" s="31"/>
      <c r="C650" s="20"/>
      <c r="D650" s="20"/>
      <c r="E650" s="20"/>
      <c r="F650" s="32"/>
      <c r="G650" s="20"/>
    </row>
    <row r="651" customFormat="false" ht="15" hidden="false" customHeight="false" outlineLevel="0" collapsed="false">
      <c r="B651" s="33"/>
      <c r="C651" s="28"/>
      <c r="D651" s="28"/>
      <c r="E651" s="28"/>
      <c r="F651" s="34"/>
      <c r="G651" s="28"/>
    </row>
    <row r="652" customFormat="false" ht="15" hidden="false" customHeight="false" outlineLevel="0" collapsed="false">
      <c r="B652" s="31"/>
      <c r="C652" s="20"/>
      <c r="D652" s="20"/>
      <c r="E652" s="20"/>
      <c r="F652" s="32"/>
      <c r="G652" s="20"/>
    </row>
    <row r="653" customFormat="false" ht="15" hidden="false" customHeight="false" outlineLevel="0" collapsed="false">
      <c r="B653" s="33"/>
      <c r="C653" s="28"/>
      <c r="D653" s="28"/>
      <c r="E653" s="28"/>
      <c r="F653" s="34"/>
      <c r="G653" s="28"/>
    </row>
    <row r="654" customFormat="false" ht="15" hidden="false" customHeight="false" outlineLevel="0" collapsed="false">
      <c r="B654" s="31"/>
      <c r="C654" s="20"/>
      <c r="D654" s="20"/>
      <c r="E654" s="20"/>
      <c r="F654" s="32"/>
      <c r="G654" s="20"/>
    </row>
    <row r="655" customFormat="false" ht="15" hidden="false" customHeight="false" outlineLevel="0" collapsed="false">
      <c r="B655" s="33"/>
      <c r="C655" s="28"/>
      <c r="D655" s="28"/>
      <c r="E655" s="28"/>
      <c r="F655" s="34"/>
      <c r="G655" s="28"/>
    </row>
    <row r="656" customFormat="false" ht="15" hidden="false" customHeight="false" outlineLevel="0" collapsed="false">
      <c r="B656" s="31"/>
      <c r="C656" s="20"/>
      <c r="D656" s="20"/>
      <c r="E656" s="20"/>
      <c r="F656" s="32"/>
      <c r="G656" s="20"/>
    </row>
    <row r="657" customFormat="false" ht="15" hidden="false" customHeight="false" outlineLevel="0" collapsed="false">
      <c r="B657" s="33"/>
      <c r="C657" s="28"/>
      <c r="D657" s="28"/>
      <c r="E657" s="28"/>
      <c r="F657" s="34"/>
      <c r="G657" s="28"/>
    </row>
    <row r="658" customFormat="false" ht="15" hidden="false" customHeight="false" outlineLevel="0" collapsed="false">
      <c r="B658" s="31"/>
      <c r="C658" s="20"/>
      <c r="D658" s="20"/>
      <c r="E658" s="20"/>
      <c r="F658" s="32"/>
      <c r="G658" s="20"/>
    </row>
    <row r="659" customFormat="false" ht="15" hidden="false" customHeight="false" outlineLevel="0" collapsed="false">
      <c r="B659" s="33"/>
      <c r="C659" s="28"/>
      <c r="D659" s="28"/>
      <c r="E659" s="28"/>
      <c r="F659" s="34"/>
      <c r="G659" s="28"/>
    </row>
    <row r="660" customFormat="false" ht="15" hidden="false" customHeight="false" outlineLevel="0" collapsed="false">
      <c r="B660" s="31"/>
      <c r="C660" s="20"/>
      <c r="D660" s="20"/>
      <c r="E660" s="20"/>
      <c r="F660" s="32"/>
      <c r="G660" s="20"/>
    </row>
    <row r="661" customFormat="false" ht="15" hidden="false" customHeight="false" outlineLevel="0" collapsed="false">
      <c r="B661" s="33"/>
      <c r="C661" s="28"/>
      <c r="D661" s="28"/>
      <c r="E661" s="28"/>
      <c r="F661" s="34"/>
      <c r="G661" s="28"/>
    </row>
    <row r="662" customFormat="false" ht="15" hidden="false" customHeight="false" outlineLevel="0" collapsed="false">
      <c r="B662" s="31"/>
      <c r="C662" s="20"/>
      <c r="D662" s="20"/>
      <c r="E662" s="20"/>
      <c r="F662" s="32"/>
      <c r="G662" s="20"/>
    </row>
    <row r="663" customFormat="false" ht="15" hidden="false" customHeight="false" outlineLevel="0" collapsed="false">
      <c r="B663" s="33"/>
      <c r="C663" s="28"/>
      <c r="D663" s="28"/>
      <c r="E663" s="28"/>
      <c r="F663" s="34"/>
      <c r="G663" s="28"/>
    </row>
    <row r="664" customFormat="false" ht="15" hidden="false" customHeight="false" outlineLevel="0" collapsed="false">
      <c r="B664" s="31"/>
      <c r="C664" s="20"/>
      <c r="D664" s="20"/>
      <c r="E664" s="20"/>
      <c r="F664" s="32"/>
      <c r="G664" s="20"/>
    </row>
    <row r="665" customFormat="false" ht="15" hidden="false" customHeight="false" outlineLevel="0" collapsed="false">
      <c r="B665" s="33"/>
      <c r="C665" s="28"/>
      <c r="D665" s="28"/>
      <c r="E665" s="28"/>
      <c r="F665" s="34"/>
      <c r="G665" s="28"/>
    </row>
    <row r="666" customFormat="false" ht="15" hidden="false" customHeight="false" outlineLevel="0" collapsed="false">
      <c r="B666" s="31"/>
      <c r="C666" s="20"/>
      <c r="D666" s="20"/>
      <c r="E666" s="20"/>
      <c r="F666" s="32"/>
      <c r="G666" s="20"/>
    </row>
    <row r="667" customFormat="false" ht="15" hidden="false" customHeight="false" outlineLevel="0" collapsed="false">
      <c r="B667" s="33"/>
      <c r="C667" s="28"/>
      <c r="D667" s="28"/>
      <c r="E667" s="28"/>
      <c r="F667" s="34"/>
      <c r="G667" s="28"/>
    </row>
    <row r="668" customFormat="false" ht="15" hidden="false" customHeight="false" outlineLevel="0" collapsed="false">
      <c r="B668" s="31"/>
      <c r="C668" s="20"/>
      <c r="D668" s="20"/>
      <c r="E668" s="20"/>
      <c r="F668" s="32"/>
      <c r="G668" s="20"/>
    </row>
    <row r="669" customFormat="false" ht="15" hidden="false" customHeight="false" outlineLevel="0" collapsed="false">
      <c r="B669" s="33"/>
      <c r="C669" s="28"/>
      <c r="D669" s="28"/>
      <c r="E669" s="28"/>
      <c r="F669" s="34"/>
      <c r="G669" s="28"/>
    </row>
    <row r="670" customFormat="false" ht="15" hidden="false" customHeight="false" outlineLevel="0" collapsed="false">
      <c r="B670" s="31"/>
      <c r="C670" s="20"/>
      <c r="D670" s="20"/>
      <c r="E670" s="20"/>
      <c r="F670" s="32"/>
      <c r="G670" s="20"/>
    </row>
    <row r="671" customFormat="false" ht="15" hidden="false" customHeight="false" outlineLevel="0" collapsed="false">
      <c r="B671" s="33"/>
      <c r="C671" s="28"/>
      <c r="D671" s="28"/>
      <c r="E671" s="28"/>
      <c r="F671" s="34"/>
      <c r="G671" s="28"/>
    </row>
    <row r="672" customFormat="false" ht="15" hidden="false" customHeight="false" outlineLevel="0" collapsed="false">
      <c r="B672" s="31"/>
      <c r="C672" s="20"/>
      <c r="D672" s="20"/>
      <c r="E672" s="20"/>
      <c r="F672" s="32"/>
      <c r="G672" s="20"/>
    </row>
    <row r="673" customFormat="false" ht="15" hidden="false" customHeight="false" outlineLevel="0" collapsed="false">
      <c r="B673" s="33"/>
      <c r="C673" s="28"/>
      <c r="D673" s="28"/>
      <c r="E673" s="28"/>
      <c r="F673" s="34"/>
      <c r="G673" s="28"/>
    </row>
    <row r="674" customFormat="false" ht="15" hidden="false" customHeight="false" outlineLevel="0" collapsed="false">
      <c r="B674" s="31"/>
      <c r="C674" s="20"/>
      <c r="D674" s="20"/>
      <c r="E674" s="20"/>
      <c r="F674" s="32"/>
      <c r="G674" s="20"/>
    </row>
    <row r="675" customFormat="false" ht="15" hidden="false" customHeight="false" outlineLevel="0" collapsed="false">
      <c r="B675" s="33"/>
      <c r="C675" s="28"/>
      <c r="D675" s="28"/>
      <c r="E675" s="28"/>
      <c r="F675" s="34"/>
      <c r="G675" s="28"/>
    </row>
    <row r="676" customFormat="false" ht="15" hidden="false" customHeight="false" outlineLevel="0" collapsed="false">
      <c r="B676" s="31"/>
      <c r="C676" s="20"/>
      <c r="D676" s="20"/>
      <c r="E676" s="20"/>
      <c r="F676" s="32"/>
      <c r="G676" s="20"/>
    </row>
    <row r="677" customFormat="false" ht="15" hidden="false" customHeight="false" outlineLevel="0" collapsed="false">
      <c r="B677" s="33"/>
      <c r="C677" s="28"/>
      <c r="D677" s="28"/>
      <c r="E677" s="28"/>
      <c r="F677" s="34"/>
      <c r="G677" s="28"/>
    </row>
    <row r="678" customFormat="false" ht="15" hidden="false" customHeight="false" outlineLevel="0" collapsed="false">
      <c r="B678" s="31"/>
      <c r="C678" s="20"/>
      <c r="D678" s="20"/>
      <c r="E678" s="20"/>
      <c r="F678" s="32"/>
      <c r="G678" s="20"/>
    </row>
    <row r="679" customFormat="false" ht="15" hidden="false" customHeight="false" outlineLevel="0" collapsed="false">
      <c r="B679" s="33"/>
      <c r="C679" s="28"/>
      <c r="D679" s="28"/>
      <c r="E679" s="28"/>
      <c r="F679" s="34"/>
      <c r="G679" s="28"/>
    </row>
    <row r="680" customFormat="false" ht="15" hidden="false" customHeight="false" outlineLevel="0" collapsed="false">
      <c r="B680" s="31"/>
      <c r="C680" s="20"/>
      <c r="D680" s="20"/>
      <c r="E680" s="20"/>
      <c r="F680" s="32"/>
      <c r="G680" s="20"/>
    </row>
    <row r="681" customFormat="false" ht="15" hidden="false" customHeight="false" outlineLevel="0" collapsed="false">
      <c r="B681" s="33"/>
      <c r="C681" s="28"/>
      <c r="D681" s="28"/>
      <c r="E681" s="28"/>
      <c r="F681" s="34"/>
      <c r="G681" s="28"/>
    </row>
    <row r="682" customFormat="false" ht="15" hidden="false" customHeight="false" outlineLevel="0" collapsed="false">
      <c r="B682" s="31"/>
      <c r="C682" s="20"/>
      <c r="D682" s="20"/>
      <c r="E682" s="20"/>
      <c r="F682" s="32"/>
      <c r="G682" s="20"/>
    </row>
    <row r="683" customFormat="false" ht="15" hidden="false" customHeight="false" outlineLevel="0" collapsed="false">
      <c r="B683" s="33"/>
      <c r="C683" s="28"/>
      <c r="D683" s="28"/>
      <c r="E683" s="28"/>
      <c r="F683" s="34"/>
      <c r="G683" s="28"/>
    </row>
    <row r="684" customFormat="false" ht="15" hidden="false" customHeight="false" outlineLevel="0" collapsed="false">
      <c r="B684" s="31"/>
      <c r="C684" s="20"/>
      <c r="D684" s="20"/>
      <c r="E684" s="20"/>
      <c r="F684" s="32"/>
      <c r="G684" s="20"/>
    </row>
    <row r="685" customFormat="false" ht="15" hidden="false" customHeight="false" outlineLevel="0" collapsed="false">
      <c r="B685" s="33"/>
      <c r="C685" s="28"/>
      <c r="D685" s="28"/>
      <c r="E685" s="28"/>
      <c r="F685" s="34"/>
      <c r="G685" s="28"/>
    </row>
    <row r="686" customFormat="false" ht="15" hidden="false" customHeight="false" outlineLevel="0" collapsed="false">
      <c r="B686" s="31"/>
      <c r="C686" s="20"/>
      <c r="D686" s="20"/>
      <c r="E686" s="20"/>
      <c r="F686" s="32"/>
      <c r="G686" s="20"/>
    </row>
    <row r="687" customFormat="false" ht="15" hidden="false" customHeight="false" outlineLevel="0" collapsed="false">
      <c r="B687" s="33"/>
      <c r="C687" s="28"/>
      <c r="D687" s="28"/>
      <c r="E687" s="28"/>
      <c r="F687" s="34"/>
      <c r="G687" s="28"/>
    </row>
    <row r="688" customFormat="false" ht="15" hidden="false" customHeight="false" outlineLevel="0" collapsed="false">
      <c r="B688" s="31"/>
      <c r="C688" s="20"/>
      <c r="D688" s="20"/>
      <c r="E688" s="20"/>
      <c r="F688" s="32"/>
      <c r="G688" s="20"/>
    </row>
    <row r="689" customFormat="false" ht="15" hidden="false" customHeight="false" outlineLevel="0" collapsed="false">
      <c r="B689" s="33"/>
      <c r="C689" s="28"/>
      <c r="D689" s="28"/>
      <c r="E689" s="28"/>
      <c r="F689" s="34"/>
      <c r="G689" s="28"/>
    </row>
    <row r="690" customFormat="false" ht="15" hidden="false" customHeight="false" outlineLevel="0" collapsed="false">
      <c r="B690" s="31"/>
      <c r="C690" s="20"/>
      <c r="D690" s="20"/>
      <c r="E690" s="20"/>
      <c r="F690" s="32"/>
      <c r="G690" s="20"/>
    </row>
    <row r="691" customFormat="false" ht="15" hidden="false" customHeight="false" outlineLevel="0" collapsed="false">
      <c r="B691" s="33"/>
      <c r="C691" s="28"/>
      <c r="D691" s="28"/>
      <c r="E691" s="28"/>
      <c r="F691" s="34"/>
      <c r="G691" s="28"/>
    </row>
    <row r="692" customFormat="false" ht="15" hidden="false" customHeight="false" outlineLevel="0" collapsed="false">
      <c r="B692" s="31"/>
      <c r="C692" s="20"/>
      <c r="D692" s="20"/>
      <c r="E692" s="20"/>
      <c r="F692" s="32"/>
      <c r="G692" s="20"/>
    </row>
    <row r="693" customFormat="false" ht="15" hidden="false" customHeight="false" outlineLevel="0" collapsed="false">
      <c r="B693" s="33"/>
      <c r="C693" s="28"/>
      <c r="D693" s="28"/>
      <c r="E693" s="28"/>
      <c r="F693" s="34"/>
      <c r="G693" s="28"/>
    </row>
    <row r="694" customFormat="false" ht="15" hidden="false" customHeight="false" outlineLevel="0" collapsed="false">
      <c r="B694" s="31"/>
      <c r="C694" s="20"/>
      <c r="D694" s="20"/>
      <c r="E694" s="20"/>
      <c r="F694" s="32"/>
      <c r="G694" s="20"/>
    </row>
    <row r="695" customFormat="false" ht="15" hidden="false" customHeight="false" outlineLevel="0" collapsed="false">
      <c r="B695" s="33"/>
      <c r="C695" s="28"/>
      <c r="D695" s="28"/>
      <c r="E695" s="28"/>
      <c r="F695" s="34"/>
      <c r="G695" s="28"/>
    </row>
    <row r="696" customFormat="false" ht="15" hidden="false" customHeight="false" outlineLevel="0" collapsed="false">
      <c r="B696" s="31"/>
      <c r="C696" s="20"/>
      <c r="D696" s="20"/>
      <c r="E696" s="20"/>
      <c r="F696" s="32"/>
      <c r="G696" s="20"/>
    </row>
    <row r="697" customFormat="false" ht="15" hidden="false" customHeight="false" outlineLevel="0" collapsed="false">
      <c r="B697" s="33"/>
      <c r="C697" s="28"/>
      <c r="D697" s="28"/>
      <c r="E697" s="28"/>
      <c r="F697" s="34"/>
      <c r="G697" s="28"/>
    </row>
    <row r="698" customFormat="false" ht="15" hidden="false" customHeight="false" outlineLevel="0" collapsed="false">
      <c r="B698" s="31"/>
      <c r="C698" s="20"/>
      <c r="D698" s="20"/>
      <c r="E698" s="20"/>
      <c r="F698" s="32"/>
      <c r="G698" s="20"/>
    </row>
    <row r="699" customFormat="false" ht="15" hidden="false" customHeight="false" outlineLevel="0" collapsed="false">
      <c r="B699" s="33"/>
      <c r="C699" s="28"/>
      <c r="D699" s="28"/>
      <c r="E699" s="28"/>
      <c r="F699" s="34"/>
      <c r="G699" s="28"/>
    </row>
    <row r="700" customFormat="false" ht="15" hidden="false" customHeight="false" outlineLevel="0" collapsed="false">
      <c r="B700" s="31"/>
      <c r="C700" s="20"/>
      <c r="D700" s="20"/>
      <c r="E700" s="20"/>
      <c r="F700" s="32"/>
      <c r="G700" s="20"/>
    </row>
    <row r="701" customFormat="false" ht="15" hidden="false" customHeight="false" outlineLevel="0" collapsed="false">
      <c r="B701" s="33"/>
      <c r="C701" s="28"/>
      <c r="D701" s="28"/>
      <c r="E701" s="28"/>
      <c r="F701" s="34"/>
      <c r="G701" s="28"/>
    </row>
    <row r="702" customFormat="false" ht="15" hidden="false" customHeight="false" outlineLevel="0" collapsed="false">
      <c r="B702" s="31"/>
      <c r="C702" s="20"/>
      <c r="D702" s="20"/>
      <c r="E702" s="20"/>
      <c r="F702" s="32"/>
      <c r="G702" s="20"/>
    </row>
    <row r="703" customFormat="false" ht="15" hidden="false" customHeight="false" outlineLevel="0" collapsed="false">
      <c r="B703" s="33"/>
      <c r="C703" s="28"/>
      <c r="D703" s="28"/>
      <c r="E703" s="28"/>
      <c r="F703" s="34"/>
      <c r="G703" s="28"/>
    </row>
    <row r="704" customFormat="false" ht="15" hidden="false" customHeight="false" outlineLevel="0" collapsed="false">
      <c r="B704" s="31"/>
      <c r="C704" s="20"/>
      <c r="D704" s="20"/>
      <c r="E704" s="20"/>
      <c r="F704" s="32"/>
      <c r="G704" s="20"/>
    </row>
    <row r="705" customFormat="false" ht="15" hidden="false" customHeight="false" outlineLevel="0" collapsed="false">
      <c r="B705" s="33"/>
      <c r="C705" s="28"/>
      <c r="D705" s="28"/>
      <c r="E705" s="28"/>
      <c r="F705" s="34"/>
      <c r="G705" s="28"/>
    </row>
    <row r="706" customFormat="false" ht="15" hidden="false" customHeight="false" outlineLevel="0" collapsed="false">
      <c r="B706" s="31"/>
      <c r="C706" s="20"/>
      <c r="D706" s="20"/>
      <c r="E706" s="20"/>
      <c r="F706" s="32"/>
      <c r="G706" s="20"/>
    </row>
    <row r="707" customFormat="false" ht="15" hidden="false" customHeight="false" outlineLevel="0" collapsed="false">
      <c r="B707" s="33"/>
      <c r="C707" s="28"/>
      <c r="D707" s="28"/>
      <c r="E707" s="28"/>
      <c r="F707" s="34"/>
      <c r="G707" s="28"/>
    </row>
    <row r="708" customFormat="false" ht="15" hidden="false" customHeight="false" outlineLevel="0" collapsed="false">
      <c r="B708" s="31"/>
      <c r="C708" s="20"/>
      <c r="D708" s="20"/>
      <c r="E708" s="20"/>
      <c r="F708" s="32"/>
      <c r="G708" s="20"/>
    </row>
    <row r="709" customFormat="false" ht="15" hidden="false" customHeight="false" outlineLevel="0" collapsed="false">
      <c r="B709" s="33"/>
      <c r="C709" s="28"/>
      <c r="D709" s="28"/>
      <c r="E709" s="28"/>
      <c r="F709" s="34"/>
      <c r="G709" s="28"/>
    </row>
    <row r="710" customFormat="false" ht="15" hidden="false" customHeight="false" outlineLevel="0" collapsed="false">
      <c r="B710" s="31"/>
      <c r="C710" s="20"/>
      <c r="D710" s="20"/>
      <c r="E710" s="20"/>
      <c r="F710" s="32"/>
      <c r="G710" s="20"/>
    </row>
    <row r="711" customFormat="false" ht="15" hidden="false" customHeight="false" outlineLevel="0" collapsed="false">
      <c r="B711" s="33"/>
      <c r="C711" s="28"/>
      <c r="D711" s="28"/>
      <c r="E711" s="28"/>
      <c r="F711" s="34"/>
      <c r="G711" s="28"/>
    </row>
    <row r="712" customFormat="false" ht="15" hidden="false" customHeight="false" outlineLevel="0" collapsed="false">
      <c r="B712" s="31"/>
      <c r="C712" s="20"/>
      <c r="D712" s="20"/>
      <c r="E712" s="20"/>
      <c r="F712" s="32"/>
      <c r="G712" s="20"/>
    </row>
    <row r="713" customFormat="false" ht="15" hidden="false" customHeight="false" outlineLevel="0" collapsed="false">
      <c r="B713" s="33"/>
      <c r="C713" s="28"/>
      <c r="D713" s="28"/>
      <c r="E713" s="28"/>
      <c r="F713" s="34"/>
      <c r="G713" s="28"/>
    </row>
    <row r="714" customFormat="false" ht="15" hidden="false" customHeight="false" outlineLevel="0" collapsed="false">
      <c r="B714" s="31"/>
      <c r="C714" s="20"/>
      <c r="D714" s="20"/>
      <c r="E714" s="20"/>
      <c r="F714" s="32"/>
      <c r="G714" s="20"/>
    </row>
    <row r="715" customFormat="false" ht="15" hidden="false" customHeight="false" outlineLevel="0" collapsed="false">
      <c r="B715" s="33"/>
      <c r="C715" s="28"/>
      <c r="D715" s="28"/>
      <c r="E715" s="28"/>
      <c r="F715" s="34"/>
      <c r="G715" s="28"/>
    </row>
    <row r="716" customFormat="false" ht="15" hidden="false" customHeight="false" outlineLevel="0" collapsed="false">
      <c r="B716" s="31"/>
      <c r="C716" s="20"/>
      <c r="D716" s="20"/>
      <c r="E716" s="20"/>
      <c r="F716" s="32"/>
      <c r="G716" s="20"/>
    </row>
    <row r="717" customFormat="false" ht="15" hidden="false" customHeight="false" outlineLevel="0" collapsed="false">
      <c r="B717" s="33"/>
      <c r="C717" s="28"/>
      <c r="D717" s="28"/>
      <c r="E717" s="28"/>
      <c r="F717" s="34"/>
      <c r="G717" s="28"/>
    </row>
    <row r="718" customFormat="false" ht="15" hidden="false" customHeight="false" outlineLevel="0" collapsed="false">
      <c r="B718" s="31"/>
      <c r="C718" s="20"/>
      <c r="D718" s="20"/>
      <c r="E718" s="20"/>
      <c r="F718" s="32"/>
      <c r="G718" s="20"/>
    </row>
    <row r="719" customFormat="false" ht="15" hidden="false" customHeight="false" outlineLevel="0" collapsed="false">
      <c r="B719" s="33"/>
      <c r="C719" s="28"/>
      <c r="D719" s="28"/>
      <c r="E719" s="28"/>
      <c r="F719" s="34"/>
      <c r="G719" s="28"/>
    </row>
    <row r="720" customFormat="false" ht="15" hidden="false" customHeight="false" outlineLevel="0" collapsed="false">
      <c r="B720" s="31"/>
      <c r="C720" s="20"/>
      <c r="D720" s="20"/>
      <c r="E720" s="20"/>
      <c r="F720" s="32"/>
      <c r="G720" s="20"/>
    </row>
    <row r="721" customFormat="false" ht="15" hidden="false" customHeight="false" outlineLevel="0" collapsed="false">
      <c r="B721" s="33"/>
      <c r="C721" s="28"/>
      <c r="D721" s="28"/>
      <c r="E721" s="28"/>
      <c r="F721" s="34"/>
      <c r="G721" s="28"/>
    </row>
    <row r="722" customFormat="false" ht="15" hidden="false" customHeight="false" outlineLevel="0" collapsed="false">
      <c r="B722" s="31"/>
      <c r="C722" s="20"/>
      <c r="D722" s="20"/>
      <c r="E722" s="20"/>
      <c r="F722" s="32"/>
      <c r="G722" s="20"/>
    </row>
    <row r="723" customFormat="false" ht="15" hidden="false" customHeight="false" outlineLevel="0" collapsed="false">
      <c r="B723" s="33"/>
      <c r="C723" s="28"/>
      <c r="D723" s="28"/>
      <c r="E723" s="28"/>
      <c r="F723" s="34"/>
      <c r="G723" s="28"/>
    </row>
    <row r="724" customFormat="false" ht="15" hidden="false" customHeight="false" outlineLevel="0" collapsed="false">
      <c r="B724" s="31"/>
      <c r="C724" s="20"/>
      <c r="D724" s="20"/>
      <c r="E724" s="20"/>
      <c r="F724" s="32"/>
      <c r="G724" s="20"/>
    </row>
    <row r="725" customFormat="false" ht="15" hidden="false" customHeight="false" outlineLevel="0" collapsed="false">
      <c r="B725" s="33"/>
      <c r="C725" s="28"/>
      <c r="D725" s="28"/>
      <c r="E725" s="28"/>
      <c r="F725" s="34"/>
      <c r="G725" s="28"/>
    </row>
    <row r="726" customFormat="false" ht="15" hidden="false" customHeight="false" outlineLevel="0" collapsed="false">
      <c r="B726" s="31"/>
      <c r="C726" s="20"/>
      <c r="D726" s="20"/>
      <c r="E726" s="20"/>
      <c r="F726" s="32"/>
      <c r="G726" s="20"/>
    </row>
    <row r="727" customFormat="false" ht="15" hidden="false" customHeight="false" outlineLevel="0" collapsed="false">
      <c r="B727" s="33"/>
      <c r="C727" s="28"/>
      <c r="D727" s="28"/>
      <c r="E727" s="28"/>
      <c r="F727" s="34"/>
      <c r="G727" s="28"/>
    </row>
    <row r="728" customFormat="false" ht="15" hidden="false" customHeight="false" outlineLevel="0" collapsed="false">
      <c r="B728" s="31"/>
      <c r="C728" s="20"/>
      <c r="D728" s="20"/>
      <c r="E728" s="20"/>
      <c r="F728" s="32"/>
      <c r="G728" s="20"/>
    </row>
    <row r="729" customFormat="false" ht="15" hidden="false" customHeight="false" outlineLevel="0" collapsed="false">
      <c r="B729" s="33"/>
      <c r="C729" s="28"/>
      <c r="D729" s="28"/>
      <c r="E729" s="28"/>
      <c r="F729" s="34"/>
      <c r="G729" s="28"/>
    </row>
    <row r="730" customFormat="false" ht="15" hidden="false" customHeight="false" outlineLevel="0" collapsed="false">
      <c r="B730" s="31"/>
      <c r="C730" s="20"/>
      <c r="D730" s="20"/>
      <c r="E730" s="20"/>
      <c r="F730" s="32"/>
      <c r="G730" s="20"/>
    </row>
    <row r="731" customFormat="false" ht="15" hidden="false" customHeight="false" outlineLevel="0" collapsed="false">
      <c r="B731" s="33"/>
      <c r="C731" s="28"/>
      <c r="D731" s="28"/>
      <c r="E731" s="28"/>
      <c r="F731" s="34"/>
      <c r="G731" s="28"/>
    </row>
    <row r="732" customFormat="false" ht="15" hidden="false" customHeight="false" outlineLevel="0" collapsed="false">
      <c r="B732" s="31"/>
      <c r="C732" s="20"/>
      <c r="D732" s="20"/>
      <c r="E732" s="20"/>
      <c r="F732" s="32"/>
      <c r="G732" s="20"/>
    </row>
    <row r="733" customFormat="false" ht="15" hidden="false" customHeight="false" outlineLevel="0" collapsed="false">
      <c r="B733" s="33"/>
      <c r="C733" s="28"/>
      <c r="D733" s="28"/>
      <c r="E733" s="28"/>
      <c r="F733" s="34"/>
      <c r="G733" s="28"/>
    </row>
    <row r="734" customFormat="false" ht="15" hidden="false" customHeight="false" outlineLevel="0" collapsed="false">
      <c r="B734" s="31"/>
      <c r="C734" s="20"/>
      <c r="D734" s="20"/>
      <c r="E734" s="20"/>
      <c r="F734" s="32"/>
      <c r="G734" s="20"/>
    </row>
    <row r="735" customFormat="false" ht="15" hidden="false" customHeight="false" outlineLevel="0" collapsed="false">
      <c r="B735" s="33"/>
      <c r="C735" s="28"/>
      <c r="D735" s="28"/>
      <c r="E735" s="28"/>
      <c r="F735" s="34"/>
      <c r="G735" s="28"/>
    </row>
    <row r="736" customFormat="false" ht="15" hidden="false" customHeight="false" outlineLevel="0" collapsed="false">
      <c r="B736" s="31"/>
      <c r="C736" s="20"/>
      <c r="D736" s="20"/>
      <c r="E736" s="20"/>
      <c r="F736" s="32"/>
      <c r="G736" s="20"/>
    </row>
    <row r="737" customFormat="false" ht="15" hidden="false" customHeight="false" outlineLevel="0" collapsed="false">
      <c r="B737" s="33"/>
      <c r="C737" s="28"/>
      <c r="D737" s="28"/>
      <c r="E737" s="28"/>
      <c r="F737" s="34"/>
      <c r="G737" s="28"/>
    </row>
    <row r="738" customFormat="false" ht="15" hidden="false" customHeight="false" outlineLevel="0" collapsed="false">
      <c r="B738" s="31"/>
      <c r="C738" s="20"/>
      <c r="D738" s="20"/>
      <c r="E738" s="20"/>
      <c r="F738" s="32"/>
      <c r="G738" s="20"/>
    </row>
    <row r="739" customFormat="false" ht="15" hidden="false" customHeight="false" outlineLevel="0" collapsed="false">
      <c r="B739" s="33"/>
      <c r="C739" s="28"/>
      <c r="D739" s="28"/>
      <c r="E739" s="28"/>
      <c r="F739" s="34"/>
      <c r="G739" s="28"/>
    </row>
    <row r="740" customFormat="false" ht="15" hidden="false" customHeight="false" outlineLevel="0" collapsed="false">
      <c r="B740" s="31"/>
      <c r="C740" s="20"/>
      <c r="D740" s="20"/>
      <c r="E740" s="20"/>
      <c r="F740" s="32"/>
      <c r="G740" s="20"/>
    </row>
    <row r="741" customFormat="false" ht="15" hidden="false" customHeight="false" outlineLevel="0" collapsed="false">
      <c r="B741" s="33"/>
      <c r="C741" s="28"/>
      <c r="D741" s="28"/>
      <c r="E741" s="28"/>
      <c r="F741" s="34"/>
      <c r="G741" s="28"/>
    </row>
    <row r="742" customFormat="false" ht="15" hidden="false" customHeight="false" outlineLevel="0" collapsed="false">
      <c r="B742" s="31"/>
      <c r="C742" s="20"/>
      <c r="D742" s="20"/>
      <c r="E742" s="20"/>
      <c r="F742" s="32"/>
      <c r="G742" s="20"/>
    </row>
    <row r="743" customFormat="false" ht="15" hidden="false" customHeight="false" outlineLevel="0" collapsed="false">
      <c r="B743" s="33"/>
      <c r="C743" s="28"/>
      <c r="D743" s="28"/>
      <c r="E743" s="28"/>
      <c r="F743" s="34"/>
      <c r="G743" s="28"/>
    </row>
    <row r="744" customFormat="false" ht="15" hidden="false" customHeight="false" outlineLevel="0" collapsed="false">
      <c r="B744" s="31"/>
      <c r="C744" s="20"/>
      <c r="D744" s="20"/>
      <c r="E744" s="20"/>
      <c r="F744" s="32"/>
      <c r="G744" s="20"/>
    </row>
    <row r="745" customFormat="false" ht="15" hidden="false" customHeight="false" outlineLevel="0" collapsed="false">
      <c r="B745" s="33"/>
      <c r="C745" s="28"/>
      <c r="D745" s="28"/>
      <c r="E745" s="28"/>
      <c r="F745" s="34"/>
      <c r="G745" s="28"/>
    </row>
    <row r="746" customFormat="false" ht="15" hidden="false" customHeight="false" outlineLevel="0" collapsed="false">
      <c r="B746" s="31"/>
      <c r="C746" s="20"/>
      <c r="D746" s="20"/>
      <c r="E746" s="20"/>
      <c r="F746" s="32"/>
      <c r="G746" s="20"/>
    </row>
    <row r="747" customFormat="false" ht="15" hidden="false" customHeight="false" outlineLevel="0" collapsed="false">
      <c r="B747" s="33"/>
      <c r="C747" s="28"/>
      <c r="D747" s="28"/>
      <c r="E747" s="28"/>
      <c r="F747" s="34"/>
      <c r="G747" s="28"/>
    </row>
    <row r="748" customFormat="false" ht="15" hidden="false" customHeight="false" outlineLevel="0" collapsed="false">
      <c r="B748" s="31"/>
      <c r="C748" s="20"/>
      <c r="D748" s="20"/>
      <c r="E748" s="20"/>
      <c r="F748" s="32"/>
      <c r="G748" s="20"/>
    </row>
    <row r="749" customFormat="false" ht="15" hidden="false" customHeight="false" outlineLevel="0" collapsed="false">
      <c r="B749" s="33"/>
      <c r="C749" s="28"/>
      <c r="D749" s="28"/>
      <c r="E749" s="28"/>
      <c r="F749" s="34"/>
      <c r="G749" s="28"/>
    </row>
    <row r="750" customFormat="false" ht="15" hidden="false" customHeight="false" outlineLevel="0" collapsed="false">
      <c r="B750" s="31"/>
      <c r="C750" s="20"/>
      <c r="D750" s="20"/>
      <c r="E750" s="20"/>
      <c r="F750" s="32"/>
      <c r="G750" s="20"/>
    </row>
    <row r="751" customFormat="false" ht="15" hidden="false" customHeight="false" outlineLevel="0" collapsed="false">
      <c r="B751" s="33"/>
      <c r="C751" s="28"/>
      <c r="D751" s="28"/>
      <c r="E751" s="28"/>
      <c r="F751" s="34"/>
      <c r="G751" s="28"/>
    </row>
    <row r="752" customFormat="false" ht="15" hidden="false" customHeight="false" outlineLevel="0" collapsed="false">
      <c r="B752" s="31"/>
      <c r="C752" s="20"/>
      <c r="D752" s="20"/>
      <c r="E752" s="20"/>
      <c r="F752" s="32"/>
      <c r="G752" s="20"/>
    </row>
    <row r="753" customFormat="false" ht="15" hidden="false" customHeight="false" outlineLevel="0" collapsed="false">
      <c r="B753" s="33"/>
      <c r="C753" s="28"/>
      <c r="D753" s="28"/>
      <c r="E753" s="28"/>
      <c r="F753" s="34"/>
      <c r="G753" s="28"/>
    </row>
    <row r="754" customFormat="false" ht="15" hidden="false" customHeight="false" outlineLevel="0" collapsed="false">
      <c r="B754" s="31"/>
      <c r="C754" s="20"/>
      <c r="D754" s="20"/>
      <c r="E754" s="20"/>
      <c r="F754" s="32"/>
      <c r="G754" s="20"/>
    </row>
    <row r="755" customFormat="false" ht="15" hidden="false" customHeight="false" outlineLevel="0" collapsed="false">
      <c r="B755" s="33"/>
      <c r="C755" s="28"/>
      <c r="D755" s="28"/>
      <c r="E755" s="28"/>
      <c r="F755" s="34"/>
      <c r="G755" s="28"/>
    </row>
    <row r="756" customFormat="false" ht="15" hidden="false" customHeight="false" outlineLevel="0" collapsed="false">
      <c r="B756" s="31"/>
      <c r="C756" s="20"/>
      <c r="D756" s="20"/>
      <c r="E756" s="20"/>
      <c r="F756" s="32"/>
      <c r="G756" s="20"/>
    </row>
    <row r="757" customFormat="false" ht="15" hidden="false" customHeight="false" outlineLevel="0" collapsed="false">
      <c r="B757" s="33"/>
      <c r="C757" s="28"/>
      <c r="D757" s="28"/>
      <c r="E757" s="28"/>
      <c r="F757" s="34"/>
      <c r="G757" s="28"/>
    </row>
    <row r="758" customFormat="false" ht="15" hidden="false" customHeight="false" outlineLevel="0" collapsed="false">
      <c r="B758" s="31"/>
      <c r="C758" s="20"/>
      <c r="D758" s="20"/>
      <c r="E758" s="20"/>
      <c r="F758" s="32"/>
      <c r="G758" s="20"/>
    </row>
    <row r="759" customFormat="false" ht="15" hidden="false" customHeight="false" outlineLevel="0" collapsed="false">
      <c r="B759" s="33"/>
      <c r="C759" s="28"/>
      <c r="D759" s="28"/>
      <c r="E759" s="28"/>
      <c r="F759" s="34"/>
      <c r="G759" s="28"/>
    </row>
    <row r="760" customFormat="false" ht="15" hidden="false" customHeight="false" outlineLevel="0" collapsed="false">
      <c r="B760" s="31"/>
      <c r="C760" s="20"/>
      <c r="D760" s="20"/>
      <c r="E760" s="20"/>
      <c r="F760" s="32"/>
      <c r="G760" s="20"/>
    </row>
    <row r="761" customFormat="false" ht="15" hidden="false" customHeight="false" outlineLevel="0" collapsed="false">
      <c r="B761" s="33"/>
      <c r="C761" s="28"/>
      <c r="D761" s="28"/>
      <c r="E761" s="28"/>
      <c r="F761" s="34"/>
      <c r="G761" s="28"/>
    </row>
    <row r="762" customFormat="false" ht="15" hidden="false" customHeight="false" outlineLevel="0" collapsed="false">
      <c r="B762" s="31"/>
      <c r="C762" s="20"/>
      <c r="D762" s="20"/>
      <c r="E762" s="20"/>
      <c r="F762" s="32"/>
      <c r="G762" s="20"/>
    </row>
    <row r="763" customFormat="false" ht="15" hidden="false" customHeight="false" outlineLevel="0" collapsed="false">
      <c r="B763" s="33"/>
      <c r="C763" s="28"/>
      <c r="D763" s="28"/>
      <c r="E763" s="28"/>
      <c r="F763" s="34"/>
      <c r="G763" s="28"/>
    </row>
    <row r="764" customFormat="false" ht="15" hidden="false" customHeight="false" outlineLevel="0" collapsed="false">
      <c r="B764" s="31"/>
      <c r="C764" s="20"/>
      <c r="D764" s="20"/>
      <c r="E764" s="20"/>
      <c r="F764" s="32"/>
      <c r="G764" s="20"/>
    </row>
    <row r="765" customFormat="false" ht="15" hidden="false" customHeight="false" outlineLevel="0" collapsed="false">
      <c r="B765" s="33"/>
      <c r="C765" s="28"/>
      <c r="D765" s="28"/>
      <c r="E765" s="28"/>
      <c r="F765" s="34"/>
      <c r="G765" s="28"/>
    </row>
    <row r="766" customFormat="false" ht="15" hidden="false" customHeight="false" outlineLevel="0" collapsed="false">
      <c r="B766" s="31"/>
      <c r="C766" s="20"/>
      <c r="D766" s="20"/>
      <c r="E766" s="20"/>
      <c r="F766" s="32"/>
      <c r="G766" s="20"/>
    </row>
    <row r="767" customFormat="false" ht="15" hidden="false" customHeight="false" outlineLevel="0" collapsed="false">
      <c r="B767" s="33"/>
      <c r="C767" s="28"/>
      <c r="D767" s="28"/>
      <c r="E767" s="28"/>
      <c r="F767" s="34"/>
      <c r="G767" s="28"/>
    </row>
    <row r="768" customFormat="false" ht="15" hidden="false" customHeight="false" outlineLevel="0" collapsed="false">
      <c r="B768" s="31"/>
      <c r="C768" s="20"/>
      <c r="D768" s="20"/>
      <c r="E768" s="20"/>
      <c r="F768" s="32"/>
      <c r="G768" s="20"/>
    </row>
    <row r="769" customFormat="false" ht="15" hidden="false" customHeight="false" outlineLevel="0" collapsed="false">
      <c r="B769" s="33"/>
      <c r="C769" s="28"/>
      <c r="D769" s="28"/>
      <c r="E769" s="28"/>
      <c r="F769" s="34"/>
      <c r="G769" s="28"/>
    </row>
    <row r="770" customFormat="false" ht="15" hidden="false" customHeight="false" outlineLevel="0" collapsed="false">
      <c r="B770" s="31"/>
      <c r="C770" s="20"/>
      <c r="D770" s="20"/>
      <c r="E770" s="20"/>
      <c r="F770" s="32"/>
      <c r="G770" s="20"/>
    </row>
    <row r="771" customFormat="false" ht="15" hidden="false" customHeight="false" outlineLevel="0" collapsed="false">
      <c r="B771" s="33"/>
      <c r="C771" s="28"/>
      <c r="D771" s="28"/>
      <c r="E771" s="28"/>
      <c r="F771" s="34"/>
      <c r="G771" s="28"/>
    </row>
    <row r="772" customFormat="false" ht="15" hidden="false" customHeight="false" outlineLevel="0" collapsed="false">
      <c r="B772" s="31"/>
      <c r="C772" s="20"/>
      <c r="D772" s="20"/>
      <c r="E772" s="20"/>
      <c r="F772" s="32"/>
      <c r="G772" s="20"/>
    </row>
    <row r="773" customFormat="false" ht="15" hidden="false" customHeight="false" outlineLevel="0" collapsed="false">
      <c r="B773" s="33"/>
      <c r="C773" s="28"/>
      <c r="D773" s="28"/>
      <c r="E773" s="28"/>
      <c r="F773" s="34"/>
      <c r="G773" s="28"/>
    </row>
    <row r="774" customFormat="false" ht="15" hidden="false" customHeight="false" outlineLevel="0" collapsed="false">
      <c r="B774" s="31"/>
      <c r="C774" s="20"/>
      <c r="D774" s="20"/>
      <c r="E774" s="20"/>
      <c r="F774" s="32"/>
      <c r="G774" s="20"/>
    </row>
    <row r="775" customFormat="false" ht="15" hidden="false" customHeight="false" outlineLevel="0" collapsed="false">
      <c r="B775" s="33"/>
      <c r="C775" s="28"/>
      <c r="D775" s="28"/>
      <c r="E775" s="28"/>
      <c r="F775" s="34"/>
      <c r="G775" s="28"/>
    </row>
    <row r="776" customFormat="false" ht="15" hidden="false" customHeight="false" outlineLevel="0" collapsed="false">
      <c r="B776" s="31"/>
      <c r="C776" s="20"/>
      <c r="D776" s="20"/>
      <c r="E776" s="20"/>
      <c r="F776" s="32"/>
      <c r="G776" s="20"/>
    </row>
    <row r="777" customFormat="false" ht="15" hidden="false" customHeight="false" outlineLevel="0" collapsed="false">
      <c r="B777" s="33"/>
      <c r="C777" s="28"/>
      <c r="D777" s="28"/>
      <c r="E777" s="28"/>
      <c r="F777" s="34"/>
      <c r="G777" s="28"/>
    </row>
    <row r="778" customFormat="false" ht="15" hidden="false" customHeight="false" outlineLevel="0" collapsed="false">
      <c r="B778" s="31"/>
      <c r="C778" s="20"/>
      <c r="D778" s="20"/>
      <c r="E778" s="20"/>
      <c r="F778" s="32"/>
      <c r="G778" s="20"/>
    </row>
    <row r="779" customFormat="false" ht="15" hidden="false" customHeight="false" outlineLevel="0" collapsed="false">
      <c r="B779" s="33"/>
      <c r="C779" s="28"/>
      <c r="D779" s="28"/>
      <c r="E779" s="28"/>
      <c r="F779" s="34"/>
      <c r="G779" s="28"/>
    </row>
    <row r="780" customFormat="false" ht="15" hidden="false" customHeight="false" outlineLevel="0" collapsed="false">
      <c r="B780" s="31"/>
      <c r="C780" s="20"/>
      <c r="D780" s="20"/>
      <c r="E780" s="20"/>
      <c r="F780" s="32"/>
      <c r="G780" s="20"/>
    </row>
    <row r="781" customFormat="false" ht="15" hidden="false" customHeight="false" outlineLevel="0" collapsed="false">
      <c r="B781" s="33"/>
      <c r="C781" s="28"/>
      <c r="D781" s="28"/>
      <c r="E781" s="28"/>
      <c r="F781" s="34"/>
      <c r="G781" s="28"/>
    </row>
    <row r="782" customFormat="false" ht="15" hidden="false" customHeight="false" outlineLevel="0" collapsed="false">
      <c r="B782" s="31"/>
      <c r="C782" s="20"/>
      <c r="D782" s="20"/>
      <c r="E782" s="20"/>
      <c r="F782" s="32"/>
      <c r="G782" s="20"/>
    </row>
    <row r="783" customFormat="false" ht="15" hidden="false" customHeight="false" outlineLevel="0" collapsed="false">
      <c r="B783" s="33"/>
      <c r="C783" s="28"/>
      <c r="D783" s="28"/>
      <c r="E783" s="28"/>
      <c r="F783" s="34"/>
      <c r="G783" s="28"/>
    </row>
    <row r="784" customFormat="false" ht="15" hidden="false" customHeight="false" outlineLevel="0" collapsed="false">
      <c r="B784" s="31"/>
      <c r="C784" s="20"/>
      <c r="D784" s="20"/>
      <c r="E784" s="20"/>
      <c r="F784" s="32"/>
      <c r="G784" s="20"/>
    </row>
    <row r="785" customFormat="false" ht="15" hidden="false" customHeight="false" outlineLevel="0" collapsed="false">
      <c r="B785" s="33"/>
      <c r="C785" s="28"/>
      <c r="D785" s="28"/>
      <c r="E785" s="28"/>
      <c r="F785" s="34"/>
      <c r="G785" s="28"/>
    </row>
    <row r="786" customFormat="false" ht="15" hidden="false" customHeight="false" outlineLevel="0" collapsed="false">
      <c r="B786" s="31"/>
      <c r="C786" s="20"/>
      <c r="D786" s="20"/>
      <c r="E786" s="20"/>
      <c r="F786" s="32"/>
      <c r="G786" s="20"/>
    </row>
    <row r="787" customFormat="false" ht="15" hidden="false" customHeight="false" outlineLevel="0" collapsed="false">
      <c r="B787" s="33"/>
      <c r="C787" s="28"/>
      <c r="D787" s="28"/>
      <c r="E787" s="28"/>
      <c r="F787" s="34"/>
      <c r="G787" s="28"/>
    </row>
    <row r="788" customFormat="false" ht="15" hidden="false" customHeight="false" outlineLevel="0" collapsed="false">
      <c r="B788" s="31"/>
      <c r="C788" s="20"/>
      <c r="D788" s="20"/>
      <c r="E788" s="20"/>
      <c r="F788" s="32"/>
      <c r="G788" s="20"/>
    </row>
    <row r="789" customFormat="false" ht="15" hidden="false" customHeight="false" outlineLevel="0" collapsed="false">
      <c r="B789" s="33"/>
      <c r="C789" s="28"/>
      <c r="D789" s="28"/>
      <c r="E789" s="28"/>
      <c r="F789" s="34"/>
      <c r="G789" s="28"/>
    </row>
    <row r="790" customFormat="false" ht="15" hidden="false" customHeight="false" outlineLevel="0" collapsed="false">
      <c r="B790" s="31"/>
      <c r="C790" s="20"/>
      <c r="D790" s="20"/>
      <c r="E790" s="20"/>
      <c r="F790" s="32"/>
      <c r="G790" s="20"/>
    </row>
    <row r="791" customFormat="false" ht="15" hidden="false" customHeight="false" outlineLevel="0" collapsed="false">
      <c r="B791" s="33"/>
      <c r="C791" s="28"/>
      <c r="D791" s="28"/>
      <c r="E791" s="28"/>
      <c r="F791" s="34"/>
      <c r="G791" s="28"/>
    </row>
    <row r="792" customFormat="false" ht="15" hidden="false" customHeight="false" outlineLevel="0" collapsed="false">
      <c r="B792" s="31"/>
      <c r="C792" s="20"/>
      <c r="D792" s="20"/>
      <c r="E792" s="20"/>
      <c r="F792" s="32"/>
      <c r="G792" s="20"/>
    </row>
    <row r="793" customFormat="false" ht="15" hidden="false" customHeight="false" outlineLevel="0" collapsed="false">
      <c r="B793" s="33"/>
      <c r="C793" s="28"/>
      <c r="D793" s="28"/>
      <c r="E793" s="28"/>
      <c r="F793" s="34"/>
      <c r="G793" s="28"/>
    </row>
    <row r="794" customFormat="false" ht="15" hidden="false" customHeight="false" outlineLevel="0" collapsed="false">
      <c r="B794" s="31"/>
      <c r="C794" s="20"/>
      <c r="D794" s="20"/>
      <c r="E794" s="20"/>
      <c r="F794" s="32"/>
      <c r="G794" s="20"/>
    </row>
    <row r="795" customFormat="false" ht="15" hidden="false" customHeight="false" outlineLevel="0" collapsed="false">
      <c r="B795" s="33"/>
      <c r="C795" s="28"/>
      <c r="D795" s="28"/>
      <c r="E795" s="28"/>
      <c r="F795" s="34"/>
      <c r="G795" s="28"/>
    </row>
    <row r="796" customFormat="false" ht="15" hidden="false" customHeight="false" outlineLevel="0" collapsed="false">
      <c r="B796" s="31"/>
      <c r="C796" s="20"/>
      <c r="D796" s="20"/>
      <c r="E796" s="20"/>
      <c r="F796" s="32"/>
      <c r="G796" s="20"/>
    </row>
    <row r="797" customFormat="false" ht="15" hidden="false" customHeight="false" outlineLevel="0" collapsed="false">
      <c r="B797" s="33"/>
      <c r="C797" s="28"/>
      <c r="D797" s="28"/>
      <c r="E797" s="28"/>
      <c r="F797" s="34"/>
      <c r="G797" s="28"/>
    </row>
    <row r="798" customFormat="false" ht="15" hidden="false" customHeight="false" outlineLevel="0" collapsed="false">
      <c r="B798" s="31"/>
      <c r="C798" s="20"/>
      <c r="D798" s="20"/>
      <c r="E798" s="20"/>
      <c r="F798" s="32"/>
      <c r="G798" s="20"/>
    </row>
    <row r="799" customFormat="false" ht="15" hidden="false" customHeight="false" outlineLevel="0" collapsed="false">
      <c r="B799" s="33"/>
      <c r="C799" s="28"/>
      <c r="D799" s="28"/>
      <c r="E799" s="28"/>
      <c r="F799" s="34"/>
      <c r="G799" s="28"/>
    </row>
    <row r="800" customFormat="false" ht="15" hidden="false" customHeight="false" outlineLevel="0" collapsed="false">
      <c r="B800" s="31"/>
      <c r="C800" s="20"/>
      <c r="D800" s="20"/>
      <c r="E800" s="20"/>
      <c r="F800" s="32"/>
      <c r="G800" s="20"/>
    </row>
    <row r="801" customFormat="false" ht="15" hidden="false" customHeight="false" outlineLevel="0" collapsed="false">
      <c r="B801" s="33"/>
      <c r="C801" s="28"/>
      <c r="D801" s="28"/>
      <c r="E801" s="28"/>
      <c r="F801" s="34"/>
      <c r="G801" s="28"/>
    </row>
    <row r="802" customFormat="false" ht="15" hidden="false" customHeight="false" outlineLevel="0" collapsed="false">
      <c r="B802" s="31"/>
      <c r="C802" s="20"/>
      <c r="D802" s="20"/>
      <c r="E802" s="20"/>
      <c r="F802" s="32"/>
      <c r="G802" s="20"/>
    </row>
    <row r="803" customFormat="false" ht="15" hidden="false" customHeight="false" outlineLevel="0" collapsed="false">
      <c r="B803" s="33"/>
      <c r="C803" s="28"/>
      <c r="D803" s="28"/>
      <c r="E803" s="28"/>
      <c r="F803" s="34"/>
      <c r="G803" s="28"/>
    </row>
    <row r="804" customFormat="false" ht="15" hidden="false" customHeight="false" outlineLevel="0" collapsed="false">
      <c r="B804" s="31"/>
      <c r="C804" s="20"/>
      <c r="D804" s="20"/>
      <c r="E804" s="20"/>
      <c r="F804" s="32"/>
      <c r="G804" s="20"/>
    </row>
    <row r="805" customFormat="false" ht="15" hidden="false" customHeight="false" outlineLevel="0" collapsed="false">
      <c r="B805" s="33"/>
      <c r="C805" s="28"/>
      <c r="D805" s="28"/>
      <c r="E805" s="28"/>
      <c r="F805" s="34"/>
      <c r="G805" s="28"/>
    </row>
    <row r="806" customFormat="false" ht="15" hidden="false" customHeight="false" outlineLevel="0" collapsed="false">
      <c r="B806" s="31"/>
      <c r="C806" s="20"/>
      <c r="D806" s="20"/>
      <c r="E806" s="20"/>
      <c r="F806" s="32"/>
      <c r="G806" s="20"/>
    </row>
    <row r="807" customFormat="false" ht="15" hidden="false" customHeight="false" outlineLevel="0" collapsed="false">
      <c r="B807" s="33"/>
      <c r="C807" s="28"/>
      <c r="D807" s="28"/>
      <c r="E807" s="28"/>
      <c r="F807" s="34"/>
      <c r="G807" s="28"/>
    </row>
    <row r="808" customFormat="false" ht="15" hidden="false" customHeight="false" outlineLevel="0" collapsed="false">
      <c r="B808" s="31"/>
      <c r="C808" s="20"/>
      <c r="D808" s="20"/>
      <c r="E808" s="20"/>
      <c r="F808" s="32"/>
      <c r="G808" s="20"/>
    </row>
    <row r="809" customFormat="false" ht="15" hidden="false" customHeight="false" outlineLevel="0" collapsed="false">
      <c r="B809" s="33"/>
      <c r="C809" s="28"/>
      <c r="D809" s="28"/>
      <c r="E809" s="28"/>
      <c r="F809" s="34"/>
      <c r="G809" s="28"/>
    </row>
    <row r="810" customFormat="false" ht="15" hidden="false" customHeight="false" outlineLevel="0" collapsed="false">
      <c r="B810" s="31"/>
      <c r="C810" s="20"/>
      <c r="D810" s="20"/>
      <c r="E810" s="20"/>
      <c r="F810" s="32"/>
      <c r="G810" s="20"/>
    </row>
    <row r="811" customFormat="false" ht="15" hidden="false" customHeight="false" outlineLevel="0" collapsed="false">
      <c r="B811" s="33"/>
      <c r="C811" s="28"/>
      <c r="D811" s="28"/>
      <c r="E811" s="28"/>
      <c r="F811" s="34"/>
      <c r="G811" s="28"/>
    </row>
    <row r="812" customFormat="false" ht="15" hidden="false" customHeight="false" outlineLevel="0" collapsed="false">
      <c r="B812" s="31"/>
      <c r="C812" s="20"/>
      <c r="D812" s="20"/>
      <c r="E812" s="20"/>
      <c r="F812" s="32"/>
      <c r="G812" s="20"/>
    </row>
    <row r="813" customFormat="false" ht="15" hidden="false" customHeight="false" outlineLevel="0" collapsed="false">
      <c r="B813" s="33"/>
      <c r="C813" s="28"/>
      <c r="D813" s="28"/>
      <c r="E813" s="28"/>
      <c r="F813" s="34"/>
      <c r="G813" s="28"/>
    </row>
    <row r="814" customFormat="false" ht="15" hidden="false" customHeight="false" outlineLevel="0" collapsed="false">
      <c r="B814" s="31"/>
      <c r="C814" s="20"/>
      <c r="D814" s="20"/>
      <c r="E814" s="20"/>
      <c r="F814" s="32"/>
      <c r="G814" s="20"/>
    </row>
    <row r="815" customFormat="false" ht="15" hidden="false" customHeight="false" outlineLevel="0" collapsed="false">
      <c r="B815" s="33"/>
      <c r="C815" s="28"/>
      <c r="D815" s="28"/>
      <c r="E815" s="28"/>
      <c r="F815" s="34"/>
      <c r="G815" s="28"/>
    </row>
    <row r="816" customFormat="false" ht="15" hidden="false" customHeight="false" outlineLevel="0" collapsed="false">
      <c r="B816" s="31"/>
      <c r="C816" s="20"/>
      <c r="D816" s="20"/>
      <c r="E816" s="20"/>
      <c r="F816" s="32"/>
      <c r="G816" s="20"/>
    </row>
    <row r="817" customFormat="false" ht="15" hidden="false" customHeight="false" outlineLevel="0" collapsed="false">
      <c r="B817" s="33"/>
      <c r="C817" s="28"/>
      <c r="D817" s="28"/>
      <c r="E817" s="28"/>
      <c r="F817" s="34"/>
      <c r="G817" s="28"/>
    </row>
    <row r="818" customFormat="false" ht="15" hidden="false" customHeight="false" outlineLevel="0" collapsed="false">
      <c r="B818" s="31"/>
      <c r="C818" s="20"/>
      <c r="D818" s="20"/>
      <c r="E818" s="20"/>
      <c r="F818" s="32"/>
      <c r="G818" s="20"/>
    </row>
    <row r="819" customFormat="false" ht="15" hidden="false" customHeight="false" outlineLevel="0" collapsed="false">
      <c r="B819" s="33"/>
      <c r="C819" s="28"/>
      <c r="D819" s="28"/>
      <c r="E819" s="28"/>
      <c r="F819" s="34"/>
      <c r="G819" s="28"/>
    </row>
    <row r="820" customFormat="false" ht="15" hidden="false" customHeight="false" outlineLevel="0" collapsed="false">
      <c r="B820" s="31"/>
      <c r="C820" s="20"/>
      <c r="D820" s="20"/>
      <c r="E820" s="20"/>
      <c r="F820" s="32"/>
      <c r="G820" s="20"/>
    </row>
    <row r="821" customFormat="false" ht="15" hidden="false" customHeight="false" outlineLevel="0" collapsed="false">
      <c r="B821" s="33"/>
      <c r="C821" s="28"/>
      <c r="D821" s="28"/>
      <c r="E821" s="28"/>
      <c r="F821" s="34"/>
      <c r="G821" s="28"/>
    </row>
    <row r="822" customFormat="false" ht="15" hidden="false" customHeight="false" outlineLevel="0" collapsed="false">
      <c r="B822" s="31"/>
      <c r="C822" s="20"/>
      <c r="D822" s="20"/>
      <c r="E822" s="20"/>
      <c r="F822" s="32"/>
      <c r="G822" s="20"/>
    </row>
    <row r="823" customFormat="false" ht="15" hidden="false" customHeight="false" outlineLevel="0" collapsed="false">
      <c r="B823" s="33"/>
      <c r="C823" s="28"/>
      <c r="D823" s="28"/>
      <c r="E823" s="28"/>
      <c r="F823" s="34"/>
      <c r="G823" s="28"/>
    </row>
    <row r="824" customFormat="false" ht="15" hidden="false" customHeight="false" outlineLevel="0" collapsed="false">
      <c r="B824" s="31"/>
      <c r="C824" s="20"/>
      <c r="D824" s="20"/>
      <c r="E824" s="20"/>
      <c r="F824" s="32"/>
      <c r="G824" s="20"/>
    </row>
    <row r="825" customFormat="false" ht="15" hidden="false" customHeight="false" outlineLevel="0" collapsed="false">
      <c r="B825" s="33"/>
      <c r="C825" s="28"/>
      <c r="D825" s="28"/>
      <c r="E825" s="28"/>
      <c r="F825" s="34"/>
      <c r="G825" s="28"/>
    </row>
    <row r="826" customFormat="false" ht="15" hidden="false" customHeight="false" outlineLevel="0" collapsed="false">
      <c r="B826" s="31"/>
      <c r="C826" s="20"/>
      <c r="D826" s="20"/>
      <c r="E826" s="20"/>
      <c r="F826" s="32"/>
      <c r="G826" s="20"/>
    </row>
    <row r="827" customFormat="false" ht="15" hidden="false" customHeight="false" outlineLevel="0" collapsed="false">
      <c r="B827" s="33"/>
      <c r="C827" s="28"/>
      <c r="D827" s="28"/>
      <c r="E827" s="28"/>
      <c r="F827" s="34"/>
      <c r="G827" s="28"/>
    </row>
    <row r="828" customFormat="false" ht="15" hidden="false" customHeight="false" outlineLevel="0" collapsed="false">
      <c r="B828" s="31"/>
      <c r="C828" s="20"/>
      <c r="D828" s="20"/>
      <c r="E828" s="20"/>
      <c r="F828" s="32"/>
      <c r="G828" s="20"/>
    </row>
    <row r="829" customFormat="false" ht="15" hidden="false" customHeight="false" outlineLevel="0" collapsed="false">
      <c r="B829" s="33"/>
      <c r="C829" s="28"/>
      <c r="D829" s="28"/>
      <c r="E829" s="28"/>
      <c r="F829" s="34"/>
      <c r="G829" s="28"/>
    </row>
    <row r="830" customFormat="false" ht="15" hidden="false" customHeight="false" outlineLevel="0" collapsed="false">
      <c r="B830" s="31"/>
      <c r="C830" s="20"/>
      <c r="D830" s="20"/>
      <c r="E830" s="20"/>
      <c r="F830" s="32"/>
      <c r="G830" s="20"/>
    </row>
    <row r="831" customFormat="false" ht="15" hidden="false" customHeight="false" outlineLevel="0" collapsed="false">
      <c r="B831" s="33"/>
      <c r="C831" s="28"/>
      <c r="D831" s="28"/>
      <c r="E831" s="28"/>
      <c r="F831" s="34"/>
      <c r="G831" s="28"/>
    </row>
    <row r="832" customFormat="false" ht="15" hidden="false" customHeight="false" outlineLevel="0" collapsed="false">
      <c r="B832" s="31"/>
      <c r="C832" s="20"/>
      <c r="D832" s="20"/>
      <c r="E832" s="20"/>
      <c r="F832" s="32"/>
      <c r="G832" s="20"/>
    </row>
    <row r="833" customFormat="false" ht="15" hidden="false" customHeight="false" outlineLevel="0" collapsed="false">
      <c r="B833" s="33"/>
      <c r="C833" s="28"/>
      <c r="D833" s="28"/>
      <c r="E833" s="28"/>
      <c r="F833" s="34"/>
      <c r="G833" s="28"/>
    </row>
    <row r="834" customFormat="false" ht="15" hidden="false" customHeight="false" outlineLevel="0" collapsed="false">
      <c r="B834" s="31"/>
      <c r="C834" s="20"/>
      <c r="D834" s="20"/>
      <c r="E834" s="20"/>
      <c r="F834" s="32"/>
      <c r="G834" s="20"/>
    </row>
    <row r="835" customFormat="false" ht="15" hidden="false" customHeight="false" outlineLevel="0" collapsed="false">
      <c r="B835" s="33"/>
      <c r="C835" s="28"/>
      <c r="D835" s="28"/>
      <c r="E835" s="28"/>
      <c r="F835" s="34"/>
      <c r="G835" s="28"/>
    </row>
    <row r="836" customFormat="false" ht="15" hidden="false" customHeight="false" outlineLevel="0" collapsed="false">
      <c r="B836" s="31"/>
      <c r="C836" s="20"/>
      <c r="D836" s="20"/>
      <c r="E836" s="20"/>
      <c r="F836" s="32"/>
      <c r="G836" s="20"/>
    </row>
    <row r="837" customFormat="false" ht="15" hidden="false" customHeight="false" outlineLevel="0" collapsed="false">
      <c r="B837" s="33"/>
      <c r="C837" s="28"/>
      <c r="D837" s="28"/>
      <c r="E837" s="28"/>
      <c r="F837" s="34"/>
      <c r="G837" s="28"/>
    </row>
    <row r="838" customFormat="false" ht="15" hidden="false" customHeight="false" outlineLevel="0" collapsed="false">
      <c r="B838" s="31"/>
      <c r="C838" s="20"/>
      <c r="D838" s="20"/>
      <c r="E838" s="20"/>
      <c r="F838" s="32"/>
      <c r="G838" s="20"/>
    </row>
    <row r="839" customFormat="false" ht="15" hidden="false" customHeight="false" outlineLevel="0" collapsed="false">
      <c r="B839" s="33"/>
      <c r="C839" s="28"/>
      <c r="D839" s="28"/>
      <c r="E839" s="28"/>
      <c r="F839" s="34"/>
      <c r="G839" s="28"/>
    </row>
    <row r="840" customFormat="false" ht="15" hidden="false" customHeight="false" outlineLevel="0" collapsed="false">
      <c r="B840" s="31"/>
      <c r="C840" s="20"/>
      <c r="D840" s="20"/>
      <c r="E840" s="20"/>
      <c r="F840" s="32"/>
      <c r="G840" s="20"/>
    </row>
    <row r="841" customFormat="false" ht="15" hidden="false" customHeight="false" outlineLevel="0" collapsed="false">
      <c r="B841" s="33"/>
      <c r="C841" s="28"/>
      <c r="D841" s="28"/>
      <c r="E841" s="28"/>
      <c r="F841" s="34"/>
      <c r="G841" s="28"/>
    </row>
    <row r="842" customFormat="false" ht="15" hidden="false" customHeight="false" outlineLevel="0" collapsed="false">
      <c r="B842" s="31"/>
      <c r="C842" s="20"/>
      <c r="D842" s="20"/>
      <c r="E842" s="20"/>
      <c r="F842" s="32"/>
      <c r="G842" s="20"/>
    </row>
    <row r="843" customFormat="false" ht="15" hidden="false" customHeight="false" outlineLevel="0" collapsed="false">
      <c r="B843" s="33"/>
      <c r="C843" s="28"/>
      <c r="D843" s="28"/>
      <c r="E843" s="28"/>
      <c r="F843" s="34"/>
      <c r="G843" s="28"/>
    </row>
    <row r="844" customFormat="false" ht="15" hidden="false" customHeight="false" outlineLevel="0" collapsed="false">
      <c r="B844" s="31"/>
      <c r="C844" s="20"/>
      <c r="D844" s="20"/>
      <c r="E844" s="20"/>
      <c r="F844" s="32"/>
      <c r="G844" s="20"/>
    </row>
    <row r="845" customFormat="false" ht="15" hidden="false" customHeight="false" outlineLevel="0" collapsed="false">
      <c r="B845" s="33"/>
      <c r="C845" s="28"/>
      <c r="D845" s="28"/>
      <c r="E845" s="28"/>
      <c r="F845" s="34"/>
      <c r="G845" s="28"/>
    </row>
    <row r="846" customFormat="false" ht="15" hidden="false" customHeight="false" outlineLevel="0" collapsed="false">
      <c r="B846" s="31"/>
      <c r="C846" s="20"/>
      <c r="D846" s="20"/>
      <c r="E846" s="20"/>
      <c r="F846" s="32"/>
      <c r="G846" s="20"/>
    </row>
    <row r="847" customFormat="false" ht="15" hidden="false" customHeight="false" outlineLevel="0" collapsed="false">
      <c r="B847" s="33"/>
      <c r="C847" s="28"/>
      <c r="D847" s="28"/>
      <c r="E847" s="28"/>
      <c r="F847" s="34"/>
      <c r="G847" s="28"/>
    </row>
    <row r="848" customFormat="false" ht="15" hidden="false" customHeight="false" outlineLevel="0" collapsed="false">
      <c r="B848" s="31"/>
      <c r="C848" s="20"/>
      <c r="D848" s="20"/>
      <c r="E848" s="20"/>
      <c r="F848" s="32"/>
      <c r="G848" s="20"/>
    </row>
    <row r="849" customFormat="false" ht="15" hidden="false" customHeight="false" outlineLevel="0" collapsed="false">
      <c r="B849" s="33"/>
      <c r="C849" s="28"/>
      <c r="D849" s="28"/>
      <c r="E849" s="28"/>
      <c r="F849" s="34"/>
      <c r="G849" s="28"/>
    </row>
    <row r="850" customFormat="false" ht="15" hidden="false" customHeight="false" outlineLevel="0" collapsed="false">
      <c r="B850" s="31"/>
      <c r="C850" s="20"/>
      <c r="D850" s="20"/>
      <c r="E850" s="20"/>
      <c r="F850" s="32"/>
      <c r="G850" s="20"/>
    </row>
    <row r="851" customFormat="false" ht="15" hidden="false" customHeight="false" outlineLevel="0" collapsed="false">
      <c r="B851" s="33"/>
      <c r="C851" s="28"/>
      <c r="D851" s="28"/>
      <c r="E851" s="28"/>
      <c r="F851" s="34"/>
      <c r="G851" s="28"/>
    </row>
    <row r="852" customFormat="false" ht="15" hidden="false" customHeight="false" outlineLevel="0" collapsed="false">
      <c r="B852" s="31"/>
      <c r="C852" s="20"/>
      <c r="D852" s="20"/>
      <c r="E852" s="20"/>
      <c r="F852" s="32"/>
      <c r="G852" s="20"/>
    </row>
    <row r="853" customFormat="false" ht="15" hidden="false" customHeight="false" outlineLevel="0" collapsed="false">
      <c r="B853" s="33"/>
      <c r="C853" s="28"/>
      <c r="D853" s="28"/>
      <c r="E853" s="28"/>
      <c r="F853" s="34"/>
      <c r="G853" s="28"/>
    </row>
    <row r="854" customFormat="false" ht="15" hidden="false" customHeight="false" outlineLevel="0" collapsed="false">
      <c r="B854" s="31"/>
      <c r="C854" s="20"/>
      <c r="D854" s="20"/>
      <c r="E854" s="20"/>
      <c r="F854" s="32"/>
      <c r="G854" s="20"/>
    </row>
    <row r="855" customFormat="false" ht="15" hidden="false" customHeight="false" outlineLevel="0" collapsed="false">
      <c r="B855" s="33"/>
      <c r="C855" s="28"/>
      <c r="D855" s="28"/>
      <c r="E855" s="28"/>
      <c r="F855" s="34"/>
      <c r="G855" s="28"/>
    </row>
    <row r="856" customFormat="false" ht="15" hidden="false" customHeight="false" outlineLevel="0" collapsed="false">
      <c r="B856" s="31"/>
      <c r="C856" s="20"/>
      <c r="D856" s="20"/>
      <c r="E856" s="20"/>
      <c r="F856" s="32"/>
      <c r="G856" s="20"/>
    </row>
    <row r="857" customFormat="false" ht="15" hidden="false" customHeight="false" outlineLevel="0" collapsed="false">
      <c r="B857" s="33"/>
      <c r="C857" s="28"/>
      <c r="D857" s="28"/>
      <c r="E857" s="28"/>
      <c r="F857" s="34"/>
      <c r="G857" s="28"/>
    </row>
    <row r="858" customFormat="false" ht="15" hidden="false" customHeight="false" outlineLevel="0" collapsed="false">
      <c r="B858" s="31"/>
      <c r="C858" s="20"/>
      <c r="D858" s="20"/>
      <c r="E858" s="20"/>
      <c r="F858" s="32"/>
      <c r="G858" s="20"/>
    </row>
    <row r="859" customFormat="false" ht="15" hidden="false" customHeight="false" outlineLevel="0" collapsed="false">
      <c r="B859" s="33"/>
      <c r="C859" s="28"/>
      <c r="D859" s="28"/>
      <c r="E859" s="28"/>
      <c r="F859" s="34"/>
      <c r="G859" s="28"/>
    </row>
    <row r="860" customFormat="false" ht="15" hidden="false" customHeight="false" outlineLevel="0" collapsed="false">
      <c r="B860" s="31"/>
      <c r="C860" s="20"/>
      <c r="D860" s="20"/>
      <c r="E860" s="20"/>
      <c r="F860" s="32"/>
      <c r="G860" s="20"/>
    </row>
    <row r="861" customFormat="false" ht="15" hidden="false" customHeight="false" outlineLevel="0" collapsed="false">
      <c r="B861" s="33"/>
      <c r="C861" s="28"/>
      <c r="D861" s="28"/>
      <c r="E861" s="28"/>
      <c r="F861" s="34"/>
      <c r="G861" s="28"/>
    </row>
    <row r="862" customFormat="false" ht="15" hidden="false" customHeight="false" outlineLevel="0" collapsed="false">
      <c r="B862" s="31"/>
      <c r="C862" s="20"/>
      <c r="D862" s="20"/>
      <c r="E862" s="20"/>
      <c r="F862" s="32"/>
      <c r="G862" s="20"/>
    </row>
    <row r="863" customFormat="false" ht="15" hidden="false" customHeight="false" outlineLevel="0" collapsed="false">
      <c r="B863" s="33"/>
      <c r="C863" s="28"/>
      <c r="D863" s="28"/>
      <c r="E863" s="28"/>
      <c r="F863" s="34"/>
      <c r="G863" s="28"/>
    </row>
    <row r="864" customFormat="false" ht="15" hidden="false" customHeight="false" outlineLevel="0" collapsed="false">
      <c r="B864" s="31"/>
      <c r="C864" s="20"/>
      <c r="D864" s="20"/>
      <c r="E864" s="20"/>
      <c r="F864" s="32"/>
      <c r="G864" s="20"/>
    </row>
    <row r="865" customFormat="false" ht="15" hidden="false" customHeight="false" outlineLevel="0" collapsed="false">
      <c r="B865" s="33"/>
      <c r="C865" s="28"/>
      <c r="D865" s="28"/>
      <c r="E865" s="28"/>
      <c r="F865" s="34"/>
      <c r="G865" s="28"/>
    </row>
    <row r="866" customFormat="false" ht="15" hidden="false" customHeight="false" outlineLevel="0" collapsed="false">
      <c r="B866" s="31"/>
      <c r="C866" s="20"/>
      <c r="D866" s="20"/>
      <c r="E866" s="20"/>
      <c r="F866" s="32"/>
      <c r="G866" s="20"/>
    </row>
    <row r="867" customFormat="false" ht="15" hidden="false" customHeight="false" outlineLevel="0" collapsed="false">
      <c r="B867" s="33"/>
      <c r="C867" s="28"/>
      <c r="D867" s="28"/>
      <c r="E867" s="28"/>
      <c r="F867" s="34"/>
      <c r="G867" s="28"/>
    </row>
    <row r="868" customFormat="false" ht="15" hidden="false" customHeight="false" outlineLevel="0" collapsed="false">
      <c r="B868" s="31"/>
      <c r="C868" s="20"/>
      <c r="D868" s="20"/>
      <c r="E868" s="20"/>
      <c r="F868" s="32"/>
      <c r="G868" s="20"/>
    </row>
    <row r="869" customFormat="false" ht="15" hidden="false" customHeight="false" outlineLevel="0" collapsed="false">
      <c r="B869" s="33"/>
      <c r="C869" s="28"/>
      <c r="D869" s="28"/>
      <c r="E869" s="28"/>
      <c r="F869" s="34"/>
      <c r="G869" s="28"/>
    </row>
    <row r="870" customFormat="false" ht="15" hidden="false" customHeight="false" outlineLevel="0" collapsed="false">
      <c r="B870" s="31"/>
      <c r="C870" s="20"/>
      <c r="D870" s="20"/>
      <c r="E870" s="20"/>
      <c r="F870" s="32"/>
      <c r="G870" s="20"/>
    </row>
    <row r="871" customFormat="false" ht="15" hidden="false" customHeight="false" outlineLevel="0" collapsed="false">
      <c r="B871" s="33"/>
      <c r="C871" s="28"/>
      <c r="D871" s="28"/>
      <c r="E871" s="28"/>
      <c r="F871" s="34"/>
      <c r="G871" s="28"/>
    </row>
    <row r="872" customFormat="false" ht="15" hidden="false" customHeight="false" outlineLevel="0" collapsed="false">
      <c r="B872" s="31"/>
      <c r="C872" s="20"/>
      <c r="D872" s="20"/>
      <c r="E872" s="20"/>
      <c r="F872" s="32"/>
      <c r="G872" s="20"/>
    </row>
    <row r="873" customFormat="false" ht="15" hidden="false" customHeight="false" outlineLevel="0" collapsed="false">
      <c r="B873" s="33"/>
      <c r="C873" s="28"/>
      <c r="D873" s="28"/>
      <c r="E873" s="28"/>
      <c r="F873" s="34"/>
      <c r="G873" s="28"/>
    </row>
    <row r="874" customFormat="false" ht="15" hidden="false" customHeight="false" outlineLevel="0" collapsed="false">
      <c r="B874" s="31"/>
      <c r="C874" s="20"/>
      <c r="D874" s="20"/>
      <c r="E874" s="20"/>
      <c r="F874" s="32"/>
      <c r="G874" s="20"/>
    </row>
    <row r="875" customFormat="false" ht="15" hidden="false" customHeight="false" outlineLevel="0" collapsed="false">
      <c r="B875" s="33"/>
      <c r="C875" s="28"/>
      <c r="D875" s="28"/>
      <c r="E875" s="28"/>
      <c r="F875" s="34"/>
      <c r="G875" s="28"/>
    </row>
    <row r="876" customFormat="false" ht="15" hidden="false" customHeight="false" outlineLevel="0" collapsed="false">
      <c r="B876" s="31"/>
      <c r="C876" s="20"/>
      <c r="D876" s="20"/>
      <c r="E876" s="20"/>
      <c r="F876" s="32"/>
      <c r="G876" s="20"/>
    </row>
    <row r="877" customFormat="false" ht="15" hidden="false" customHeight="false" outlineLevel="0" collapsed="false">
      <c r="B877" s="33"/>
      <c r="C877" s="28"/>
      <c r="D877" s="28"/>
      <c r="E877" s="28"/>
      <c r="F877" s="34"/>
      <c r="G877" s="28"/>
    </row>
    <row r="878" customFormat="false" ht="15" hidden="false" customHeight="false" outlineLevel="0" collapsed="false">
      <c r="B878" s="31"/>
      <c r="C878" s="20"/>
      <c r="D878" s="20"/>
      <c r="E878" s="20"/>
      <c r="F878" s="32"/>
      <c r="G878" s="20"/>
    </row>
    <row r="879" customFormat="false" ht="15" hidden="false" customHeight="false" outlineLevel="0" collapsed="false">
      <c r="B879" s="33"/>
      <c r="C879" s="28"/>
      <c r="D879" s="28"/>
      <c r="E879" s="28"/>
      <c r="F879" s="34"/>
      <c r="G879" s="28"/>
    </row>
    <row r="880" customFormat="false" ht="15" hidden="false" customHeight="false" outlineLevel="0" collapsed="false">
      <c r="B880" s="31"/>
      <c r="C880" s="20"/>
      <c r="D880" s="20"/>
      <c r="E880" s="20"/>
      <c r="F880" s="32"/>
      <c r="G880" s="20"/>
    </row>
    <row r="881" customFormat="false" ht="15" hidden="false" customHeight="false" outlineLevel="0" collapsed="false">
      <c r="B881" s="33"/>
      <c r="C881" s="28"/>
      <c r="D881" s="28"/>
      <c r="E881" s="28"/>
      <c r="F881" s="34"/>
      <c r="G881" s="28"/>
    </row>
    <row r="882" customFormat="false" ht="15" hidden="false" customHeight="false" outlineLevel="0" collapsed="false">
      <c r="B882" s="31"/>
      <c r="C882" s="20"/>
      <c r="D882" s="20"/>
      <c r="E882" s="20"/>
      <c r="F882" s="32"/>
      <c r="G882" s="20"/>
    </row>
    <row r="883" customFormat="false" ht="15" hidden="false" customHeight="false" outlineLevel="0" collapsed="false">
      <c r="B883" s="33"/>
      <c r="C883" s="28"/>
      <c r="D883" s="28"/>
      <c r="E883" s="28"/>
      <c r="F883" s="34"/>
      <c r="G883" s="28"/>
    </row>
    <row r="884" customFormat="false" ht="15" hidden="false" customHeight="false" outlineLevel="0" collapsed="false">
      <c r="B884" s="31"/>
      <c r="C884" s="20"/>
      <c r="D884" s="20"/>
      <c r="E884" s="20"/>
      <c r="F884" s="32"/>
      <c r="G884" s="20"/>
    </row>
    <row r="885" customFormat="false" ht="15" hidden="false" customHeight="false" outlineLevel="0" collapsed="false">
      <c r="B885" s="33"/>
      <c r="C885" s="28"/>
      <c r="D885" s="28"/>
      <c r="E885" s="28"/>
      <c r="F885" s="34"/>
      <c r="G885" s="28"/>
    </row>
    <row r="886" customFormat="false" ht="15" hidden="false" customHeight="false" outlineLevel="0" collapsed="false">
      <c r="B886" s="31"/>
      <c r="C886" s="20"/>
      <c r="D886" s="20"/>
      <c r="E886" s="20"/>
      <c r="F886" s="32"/>
      <c r="G886" s="20"/>
    </row>
    <row r="887" customFormat="false" ht="15" hidden="false" customHeight="false" outlineLevel="0" collapsed="false">
      <c r="B887" s="33"/>
      <c r="C887" s="28"/>
      <c r="D887" s="28"/>
      <c r="E887" s="28"/>
      <c r="F887" s="34"/>
      <c r="G887" s="28"/>
    </row>
    <row r="888" customFormat="false" ht="15" hidden="false" customHeight="false" outlineLevel="0" collapsed="false">
      <c r="B888" s="31"/>
      <c r="C888" s="20"/>
      <c r="D888" s="20"/>
      <c r="E888" s="20"/>
      <c r="F888" s="32"/>
      <c r="G888" s="20"/>
    </row>
    <row r="889" customFormat="false" ht="15" hidden="false" customHeight="false" outlineLevel="0" collapsed="false">
      <c r="B889" s="33"/>
      <c r="C889" s="28"/>
      <c r="D889" s="28"/>
      <c r="E889" s="28"/>
      <c r="F889" s="34"/>
      <c r="G889" s="28"/>
    </row>
    <row r="890" customFormat="false" ht="15" hidden="false" customHeight="false" outlineLevel="0" collapsed="false">
      <c r="B890" s="31"/>
      <c r="C890" s="20"/>
      <c r="D890" s="20"/>
      <c r="E890" s="20"/>
      <c r="F890" s="32"/>
      <c r="G890" s="20"/>
    </row>
    <row r="891" customFormat="false" ht="15" hidden="false" customHeight="false" outlineLevel="0" collapsed="false">
      <c r="B891" s="33"/>
      <c r="C891" s="28"/>
      <c r="D891" s="28"/>
      <c r="E891" s="28"/>
      <c r="F891" s="34"/>
      <c r="G891" s="28"/>
    </row>
    <row r="892" customFormat="false" ht="15" hidden="false" customHeight="false" outlineLevel="0" collapsed="false">
      <c r="B892" s="31"/>
      <c r="C892" s="20"/>
      <c r="D892" s="20"/>
      <c r="E892" s="20"/>
      <c r="F892" s="32"/>
      <c r="G892" s="20"/>
    </row>
    <row r="893" customFormat="false" ht="15" hidden="false" customHeight="false" outlineLevel="0" collapsed="false">
      <c r="B893" s="33"/>
      <c r="C893" s="28"/>
      <c r="D893" s="28"/>
      <c r="E893" s="28"/>
      <c r="F893" s="34"/>
      <c r="G893" s="28"/>
    </row>
    <row r="894" customFormat="false" ht="15" hidden="false" customHeight="false" outlineLevel="0" collapsed="false">
      <c r="B894" s="31"/>
      <c r="C894" s="20"/>
      <c r="D894" s="20"/>
      <c r="E894" s="20"/>
      <c r="F894" s="32"/>
      <c r="G894" s="20"/>
    </row>
    <row r="895" customFormat="false" ht="15" hidden="false" customHeight="false" outlineLevel="0" collapsed="false">
      <c r="B895" s="33"/>
      <c r="C895" s="28"/>
      <c r="D895" s="28"/>
      <c r="E895" s="28"/>
      <c r="F895" s="34"/>
      <c r="G895" s="28"/>
    </row>
    <row r="896" customFormat="false" ht="15" hidden="false" customHeight="false" outlineLevel="0" collapsed="false">
      <c r="B896" s="31"/>
      <c r="C896" s="20"/>
      <c r="D896" s="20"/>
      <c r="E896" s="20"/>
      <c r="F896" s="32"/>
      <c r="G896" s="20"/>
    </row>
    <row r="897" customFormat="false" ht="15" hidden="false" customHeight="false" outlineLevel="0" collapsed="false">
      <c r="B897" s="33"/>
      <c r="C897" s="28"/>
      <c r="D897" s="28"/>
      <c r="E897" s="28"/>
      <c r="F897" s="34"/>
      <c r="G897" s="28"/>
    </row>
    <row r="898" customFormat="false" ht="15" hidden="false" customHeight="false" outlineLevel="0" collapsed="false">
      <c r="B898" s="31"/>
      <c r="C898" s="20"/>
      <c r="D898" s="20"/>
      <c r="E898" s="20"/>
      <c r="F898" s="32"/>
      <c r="G898" s="20"/>
    </row>
    <row r="899" customFormat="false" ht="15" hidden="false" customHeight="false" outlineLevel="0" collapsed="false">
      <c r="B899" s="33"/>
      <c r="C899" s="28"/>
      <c r="D899" s="28"/>
      <c r="E899" s="28"/>
      <c r="F899" s="34"/>
      <c r="G899" s="28"/>
    </row>
    <row r="900" customFormat="false" ht="15" hidden="false" customHeight="false" outlineLevel="0" collapsed="false">
      <c r="B900" s="31"/>
      <c r="C900" s="20"/>
      <c r="D900" s="20"/>
      <c r="E900" s="20"/>
      <c r="F900" s="32"/>
      <c r="G900" s="20"/>
    </row>
    <row r="901" customFormat="false" ht="15" hidden="false" customHeight="false" outlineLevel="0" collapsed="false">
      <c r="B901" s="33"/>
      <c r="C901" s="28"/>
      <c r="D901" s="28"/>
      <c r="E901" s="28"/>
      <c r="F901" s="34"/>
      <c r="G901" s="28"/>
    </row>
    <row r="902" customFormat="false" ht="15" hidden="false" customHeight="false" outlineLevel="0" collapsed="false">
      <c r="B902" s="31"/>
      <c r="C902" s="20"/>
      <c r="D902" s="20"/>
      <c r="E902" s="20"/>
      <c r="F902" s="32"/>
      <c r="G902" s="20"/>
    </row>
    <row r="903" customFormat="false" ht="15" hidden="false" customHeight="false" outlineLevel="0" collapsed="false">
      <c r="B903" s="33"/>
      <c r="C903" s="28"/>
      <c r="D903" s="28"/>
      <c r="E903" s="28"/>
      <c r="F903" s="34"/>
      <c r="G903" s="28"/>
    </row>
    <row r="904" customFormat="false" ht="15" hidden="false" customHeight="false" outlineLevel="0" collapsed="false">
      <c r="B904" s="31"/>
      <c r="C904" s="20"/>
      <c r="D904" s="20"/>
      <c r="E904" s="20"/>
      <c r="F904" s="32"/>
      <c r="G904" s="20"/>
    </row>
    <row r="905" customFormat="false" ht="15" hidden="false" customHeight="false" outlineLevel="0" collapsed="false">
      <c r="B905" s="33"/>
      <c r="C905" s="28"/>
      <c r="D905" s="28"/>
      <c r="E905" s="28"/>
      <c r="F905" s="34"/>
      <c r="G905" s="28"/>
    </row>
    <row r="906" customFormat="false" ht="15" hidden="false" customHeight="false" outlineLevel="0" collapsed="false">
      <c r="B906" s="31"/>
      <c r="C906" s="20"/>
      <c r="D906" s="20"/>
      <c r="E906" s="20"/>
      <c r="F906" s="32"/>
      <c r="G906" s="20"/>
    </row>
    <row r="907" customFormat="false" ht="15" hidden="false" customHeight="false" outlineLevel="0" collapsed="false">
      <c r="B907" s="33"/>
      <c r="C907" s="28"/>
      <c r="D907" s="28"/>
      <c r="E907" s="28"/>
      <c r="F907" s="34"/>
      <c r="G907" s="28"/>
    </row>
    <row r="908" customFormat="false" ht="15" hidden="false" customHeight="false" outlineLevel="0" collapsed="false">
      <c r="B908" s="31"/>
      <c r="C908" s="20"/>
      <c r="D908" s="20"/>
      <c r="E908" s="20"/>
      <c r="F908" s="32"/>
      <c r="G908" s="20"/>
    </row>
    <row r="909" customFormat="false" ht="15" hidden="false" customHeight="false" outlineLevel="0" collapsed="false">
      <c r="B909" s="33"/>
      <c r="C909" s="28"/>
      <c r="D909" s="28"/>
      <c r="E909" s="28"/>
      <c r="F909" s="34"/>
      <c r="G909" s="28"/>
    </row>
    <row r="910" customFormat="false" ht="15" hidden="false" customHeight="false" outlineLevel="0" collapsed="false">
      <c r="B910" s="31"/>
      <c r="C910" s="20"/>
      <c r="D910" s="20"/>
      <c r="E910" s="20"/>
      <c r="F910" s="32"/>
      <c r="G910" s="20"/>
    </row>
    <row r="911" customFormat="false" ht="15" hidden="false" customHeight="false" outlineLevel="0" collapsed="false">
      <c r="B911" s="33"/>
      <c r="C911" s="28"/>
      <c r="D911" s="28"/>
      <c r="E911" s="28"/>
      <c r="F911" s="34"/>
      <c r="G911" s="28"/>
    </row>
    <row r="912" customFormat="false" ht="15" hidden="false" customHeight="false" outlineLevel="0" collapsed="false">
      <c r="B912" s="31"/>
      <c r="C912" s="20"/>
      <c r="D912" s="20"/>
      <c r="E912" s="20"/>
      <c r="F912" s="32"/>
      <c r="G912" s="20"/>
    </row>
    <row r="913" customFormat="false" ht="15" hidden="false" customHeight="false" outlineLevel="0" collapsed="false">
      <c r="B913" s="33"/>
      <c r="C913" s="28"/>
      <c r="D913" s="28"/>
      <c r="E913" s="28"/>
      <c r="F913" s="34"/>
      <c r="G913" s="28"/>
    </row>
    <row r="914" customFormat="false" ht="15" hidden="false" customHeight="false" outlineLevel="0" collapsed="false">
      <c r="B914" s="31"/>
      <c r="C914" s="20"/>
      <c r="D914" s="20"/>
      <c r="E914" s="20"/>
      <c r="F914" s="32"/>
      <c r="G914" s="20"/>
    </row>
    <row r="915" customFormat="false" ht="15" hidden="false" customHeight="false" outlineLevel="0" collapsed="false">
      <c r="B915" s="33"/>
      <c r="C915" s="28"/>
      <c r="D915" s="28"/>
      <c r="E915" s="28"/>
      <c r="F915" s="34"/>
      <c r="G915" s="28"/>
    </row>
    <row r="916" customFormat="false" ht="15" hidden="false" customHeight="false" outlineLevel="0" collapsed="false">
      <c r="B916" s="31"/>
      <c r="C916" s="20"/>
      <c r="D916" s="20"/>
      <c r="E916" s="20"/>
      <c r="F916" s="32"/>
      <c r="G916" s="20"/>
    </row>
    <row r="917" customFormat="false" ht="15" hidden="false" customHeight="false" outlineLevel="0" collapsed="false">
      <c r="B917" s="33"/>
      <c r="C917" s="28"/>
      <c r="D917" s="28"/>
      <c r="E917" s="28"/>
      <c r="F917" s="34"/>
      <c r="G917" s="28"/>
    </row>
    <row r="918" customFormat="false" ht="15" hidden="false" customHeight="false" outlineLevel="0" collapsed="false">
      <c r="B918" s="31"/>
      <c r="C918" s="20"/>
      <c r="D918" s="20"/>
      <c r="E918" s="20"/>
      <c r="F918" s="32"/>
      <c r="G918" s="20"/>
    </row>
    <row r="919" customFormat="false" ht="15" hidden="false" customHeight="false" outlineLevel="0" collapsed="false">
      <c r="B919" s="33"/>
      <c r="C919" s="28"/>
      <c r="D919" s="28"/>
      <c r="E919" s="28"/>
      <c r="F919" s="34"/>
      <c r="G919" s="28"/>
    </row>
    <row r="920" customFormat="false" ht="15" hidden="false" customHeight="false" outlineLevel="0" collapsed="false">
      <c r="B920" s="31"/>
      <c r="C920" s="20"/>
      <c r="D920" s="20"/>
      <c r="E920" s="20"/>
      <c r="F920" s="32"/>
      <c r="G920" s="20"/>
    </row>
    <row r="921" customFormat="false" ht="15" hidden="false" customHeight="false" outlineLevel="0" collapsed="false">
      <c r="B921" s="33"/>
      <c r="C921" s="28"/>
      <c r="D921" s="28"/>
      <c r="E921" s="28"/>
      <c r="F921" s="34"/>
      <c r="G921" s="28"/>
    </row>
    <row r="922" customFormat="false" ht="15" hidden="false" customHeight="false" outlineLevel="0" collapsed="false">
      <c r="B922" s="31"/>
      <c r="C922" s="20"/>
      <c r="D922" s="20"/>
      <c r="E922" s="20"/>
      <c r="F922" s="32"/>
      <c r="G922" s="20"/>
    </row>
    <row r="923" customFormat="false" ht="15" hidden="false" customHeight="false" outlineLevel="0" collapsed="false">
      <c r="B923" s="33"/>
      <c r="C923" s="28"/>
      <c r="D923" s="28"/>
      <c r="E923" s="28"/>
      <c r="F923" s="34"/>
      <c r="G923" s="28"/>
    </row>
    <row r="924" customFormat="false" ht="15" hidden="false" customHeight="false" outlineLevel="0" collapsed="false">
      <c r="B924" s="31"/>
      <c r="C924" s="20"/>
      <c r="D924" s="20"/>
      <c r="E924" s="20"/>
      <c r="F924" s="32"/>
      <c r="G924" s="20"/>
    </row>
    <row r="925" customFormat="false" ht="15" hidden="false" customHeight="false" outlineLevel="0" collapsed="false">
      <c r="B925" s="33"/>
      <c r="C925" s="28"/>
      <c r="D925" s="28"/>
      <c r="E925" s="28"/>
      <c r="F925" s="34"/>
      <c r="G925" s="28"/>
    </row>
    <row r="926" customFormat="false" ht="15" hidden="false" customHeight="false" outlineLevel="0" collapsed="false">
      <c r="B926" s="31"/>
      <c r="C926" s="20"/>
      <c r="D926" s="20"/>
      <c r="E926" s="20"/>
      <c r="F926" s="32"/>
      <c r="G926" s="20"/>
    </row>
    <row r="927" customFormat="false" ht="15" hidden="false" customHeight="false" outlineLevel="0" collapsed="false">
      <c r="B927" s="33"/>
      <c r="C927" s="28"/>
      <c r="D927" s="28"/>
      <c r="E927" s="28"/>
      <c r="F927" s="34"/>
      <c r="G927" s="28"/>
    </row>
    <row r="928" customFormat="false" ht="15" hidden="false" customHeight="false" outlineLevel="0" collapsed="false">
      <c r="B928" s="31"/>
      <c r="C928" s="20"/>
      <c r="D928" s="20"/>
      <c r="E928" s="20"/>
      <c r="F928" s="32"/>
      <c r="G928" s="20"/>
    </row>
    <row r="929" customFormat="false" ht="15" hidden="false" customHeight="false" outlineLevel="0" collapsed="false">
      <c r="B929" s="33"/>
      <c r="C929" s="28"/>
      <c r="D929" s="28"/>
      <c r="E929" s="28"/>
      <c r="F929" s="34"/>
      <c r="G929" s="28"/>
    </row>
    <row r="930" customFormat="false" ht="15" hidden="false" customHeight="false" outlineLevel="0" collapsed="false">
      <c r="B930" s="31"/>
      <c r="C930" s="20"/>
      <c r="D930" s="20"/>
      <c r="E930" s="20"/>
      <c r="F930" s="32"/>
      <c r="G930" s="20"/>
    </row>
    <row r="931" customFormat="false" ht="15" hidden="false" customHeight="false" outlineLevel="0" collapsed="false">
      <c r="B931" s="33"/>
      <c r="C931" s="28"/>
      <c r="D931" s="28"/>
      <c r="E931" s="28"/>
      <c r="F931" s="34"/>
      <c r="G931" s="28"/>
    </row>
    <row r="932" customFormat="false" ht="15" hidden="false" customHeight="false" outlineLevel="0" collapsed="false">
      <c r="B932" s="31"/>
      <c r="C932" s="20"/>
      <c r="D932" s="20"/>
      <c r="E932" s="20"/>
      <c r="F932" s="32"/>
      <c r="G932" s="20"/>
    </row>
    <row r="933" customFormat="false" ht="15" hidden="false" customHeight="false" outlineLevel="0" collapsed="false">
      <c r="B933" s="33"/>
      <c r="C933" s="28"/>
      <c r="D933" s="28"/>
      <c r="E933" s="28"/>
      <c r="F933" s="34"/>
      <c r="G933" s="28"/>
    </row>
    <row r="934" customFormat="false" ht="15" hidden="false" customHeight="false" outlineLevel="0" collapsed="false">
      <c r="B934" s="31"/>
      <c r="C934" s="20"/>
      <c r="D934" s="20"/>
      <c r="E934" s="20"/>
      <c r="F934" s="32"/>
      <c r="G934" s="20"/>
    </row>
    <row r="935" customFormat="false" ht="15" hidden="false" customHeight="false" outlineLevel="0" collapsed="false">
      <c r="B935" s="33"/>
      <c r="C935" s="28"/>
      <c r="D935" s="28"/>
      <c r="E935" s="28"/>
      <c r="F935" s="34"/>
      <c r="G935" s="28"/>
    </row>
    <row r="936" customFormat="false" ht="15" hidden="false" customHeight="false" outlineLevel="0" collapsed="false">
      <c r="B936" s="31"/>
      <c r="C936" s="20"/>
      <c r="D936" s="20"/>
      <c r="E936" s="20"/>
      <c r="F936" s="32"/>
      <c r="G936" s="20"/>
    </row>
    <row r="937" customFormat="false" ht="15" hidden="false" customHeight="false" outlineLevel="0" collapsed="false">
      <c r="B937" s="33"/>
      <c r="C937" s="28"/>
      <c r="D937" s="28"/>
      <c r="E937" s="28"/>
      <c r="F937" s="34"/>
      <c r="G937" s="28"/>
    </row>
    <row r="938" customFormat="false" ht="15" hidden="false" customHeight="false" outlineLevel="0" collapsed="false">
      <c r="B938" s="31"/>
      <c r="C938" s="20"/>
      <c r="D938" s="20"/>
      <c r="E938" s="20"/>
      <c r="F938" s="32"/>
      <c r="G938" s="20"/>
    </row>
    <row r="939" customFormat="false" ht="15" hidden="false" customHeight="false" outlineLevel="0" collapsed="false">
      <c r="B939" s="33"/>
      <c r="C939" s="28"/>
      <c r="D939" s="28"/>
      <c r="E939" s="28"/>
      <c r="F939" s="34"/>
      <c r="G939" s="28"/>
    </row>
    <row r="940" customFormat="false" ht="15" hidden="false" customHeight="false" outlineLevel="0" collapsed="false">
      <c r="B940" s="31"/>
      <c r="C940" s="20"/>
      <c r="D940" s="20"/>
      <c r="E940" s="20"/>
      <c r="F940" s="32"/>
      <c r="G940" s="20"/>
    </row>
    <row r="941" customFormat="false" ht="15" hidden="false" customHeight="false" outlineLevel="0" collapsed="false">
      <c r="B941" s="33"/>
      <c r="C941" s="28"/>
      <c r="D941" s="28"/>
      <c r="E941" s="28"/>
      <c r="F941" s="34"/>
      <c r="G941" s="28"/>
    </row>
    <row r="942" customFormat="false" ht="15" hidden="false" customHeight="false" outlineLevel="0" collapsed="false">
      <c r="B942" s="31"/>
      <c r="C942" s="20"/>
      <c r="D942" s="20"/>
      <c r="E942" s="20"/>
      <c r="F942" s="32"/>
      <c r="G942" s="20"/>
    </row>
    <row r="943" customFormat="false" ht="15" hidden="false" customHeight="false" outlineLevel="0" collapsed="false">
      <c r="B943" s="33"/>
      <c r="C943" s="28"/>
      <c r="D943" s="28"/>
      <c r="E943" s="28"/>
      <c r="F943" s="34"/>
      <c r="G943" s="28"/>
    </row>
    <row r="944" customFormat="false" ht="15" hidden="false" customHeight="false" outlineLevel="0" collapsed="false">
      <c r="B944" s="31"/>
      <c r="C944" s="20"/>
      <c r="D944" s="20"/>
      <c r="E944" s="20"/>
      <c r="F944" s="32"/>
      <c r="G944" s="20"/>
    </row>
    <row r="945" customFormat="false" ht="15" hidden="false" customHeight="false" outlineLevel="0" collapsed="false">
      <c r="B945" s="33"/>
      <c r="C945" s="28"/>
      <c r="D945" s="28"/>
      <c r="E945" s="28"/>
      <c r="F945" s="34"/>
      <c r="G945" s="28"/>
    </row>
    <row r="946" customFormat="false" ht="15" hidden="false" customHeight="false" outlineLevel="0" collapsed="false">
      <c r="B946" s="31"/>
      <c r="C946" s="20"/>
      <c r="D946" s="20"/>
      <c r="E946" s="20"/>
      <c r="F946" s="32"/>
      <c r="G946" s="20"/>
    </row>
    <row r="947" customFormat="false" ht="15" hidden="false" customHeight="false" outlineLevel="0" collapsed="false">
      <c r="B947" s="33"/>
      <c r="C947" s="28"/>
      <c r="D947" s="28"/>
      <c r="E947" s="28"/>
      <c r="F947" s="34"/>
      <c r="G947" s="28"/>
    </row>
    <row r="948" customFormat="false" ht="15" hidden="false" customHeight="false" outlineLevel="0" collapsed="false">
      <c r="B948" s="31"/>
      <c r="C948" s="20"/>
      <c r="D948" s="20"/>
      <c r="E948" s="20"/>
      <c r="F948" s="32"/>
      <c r="G948" s="20"/>
    </row>
    <row r="949" customFormat="false" ht="15" hidden="false" customHeight="false" outlineLevel="0" collapsed="false">
      <c r="B949" s="33"/>
      <c r="C949" s="28"/>
      <c r="D949" s="28"/>
      <c r="E949" s="28"/>
      <c r="F949" s="34"/>
      <c r="G949" s="28"/>
    </row>
    <row r="950" customFormat="false" ht="15" hidden="false" customHeight="false" outlineLevel="0" collapsed="false">
      <c r="B950" s="31"/>
      <c r="C950" s="20"/>
      <c r="D950" s="20"/>
      <c r="E950" s="20"/>
      <c r="F950" s="32"/>
      <c r="G950" s="20"/>
    </row>
    <row r="951" customFormat="false" ht="15" hidden="false" customHeight="false" outlineLevel="0" collapsed="false">
      <c r="B951" s="33"/>
      <c r="C951" s="28"/>
      <c r="D951" s="28"/>
      <c r="E951" s="28"/>
      <c r="F951" s="34"/>
      <c r="G951" s="28"/>
    </row>
    <row r="952" customFormat="false" ht="15" hidden="false" customHeight="false" outlineLevel="0" collapsed="false">
      <c r="B952" s="31"/>
      <c r="C952" s="20"/>
      <c r="D952" s="20"/>
      <c r="E952" s="20"/>
      <c r="F952" s="32"/>
      <c r="G952" s="20"/>
    </row>
    <row r="953" customFormat="false" ht="15" hidden="false" customHeight="false" outlineLevel="0" collapsed="false">
      <c r="B953" s="33"/>
      <c r="C953" s="28"/>
      <c r="D953" s="28"/>
      <c r="E953" s="28"/>
      <c r="F953" s="34"/>
      <c r="G953" s="28"/>
    </row>
    <row r="954" customFormat="false" ht="15" hidden="false" customHeight="false" outlineLevel="0" collapsed="false">
      <c r="B954" s="31"/>
      <c r="C954" s="20"/>
      <c r="D954" s="20"/>
      <c r="E954" s="20"/>
      <c r="F954" s="32"/>
      <c r="G954" s="20"/>
    </row>
    <row r="955" customFormat="false" ht="15" hidden="false" customHeight="false" outlineLevel="0" collapsed="false">
      <c r="B955" s="33"/>
      <c r="C955" s="28"/>
      <c r="D955" s="28"/>
      <c r="E955" s="28"/>
      <c r="F955" s="34"/>
      <c r="G955" s="28"/>
    </row>
    <row r="956" customFormat="false" ht="15" hidden="false" customHeight="false" outlineLevel="0" collapsed="false">
      <c r="B956" s="31"/>
      <c r="C956" s="20"/>
      <c r="D956" s="20"/>
      <c r="E956" s="20"/>
      <c r="F956" s="32"/>
      <c r="G956" s="20"/>
    </row>
    <row r="957" customFormat="false" ht="15" hidden="false" customHeight="false" outlineLevel="0" collapsed="false">
      <c r="B957" s="33"/>
      <c r="C957" s="28"/>
      <c r="D957" s="28"/>
      <c r="E957" s="28"/>
      <c r="F957" s="34"/>
      <c r="G957" s="28"/>
    </row>
    <row r="958" customFormat="false" ht="15" hidden="false" customHeight="false" outlineLevel="0" collapsed="false">
      <c r="B958" s="31"/>
      <c r="C958" s="20"/>
      <c r="D958" s="20"/>
      <c r="E958" s="20"/>
      <c r="F958" s="32"/>
      <c r="G958" s="20"/>
    </row>
    <row r="959" customFormat="false" ht="15" hidden="false" customHeight="false" outlineLevel="0" collapsed="false">
      <c r="B959" s="33"/>
      <c r="C959" s="28"/>
      <c r="D959" s="28"/>
      <c r="E959" s="28"/>
      <c r="F959" s="34"/>
      <c r="G959" s="28"/>
    </row>
    <row r="960" customFormat="false" ht="15" hidden="false" customHeight="false" outlineLevel="0" collapsed="false">
      <c r="B960" s="31"/>
      <c r="C960" s="20"/>
      <c r="D960" s="20"/>
      <c r="E960" s="20"/>
      <c r="F960" s="32"/>
      <c r="G960" s="20"/>
    </row>
    <row r="961" customFormat="false" ht="15" hidden="false" customHeight="false" outlineLevel="0" collapsed="false">
      <c r="B961" s="33"/>
      <c r="C961" s="28"/>
      <c r="D961" s="28"/>
      <c r="E961" s="28"/>
      <c r="F961" s="34"/>
      <c r="G961" s="28"/>
    </row>
    <row r="962" customFormat="false" ht="15" hidden="false" customHeight="false" outlineLevel="0" collapsed="false">
      <c r="B962" s="31"/>
      <c r="C962" s="20"/>
      <c r="D962" s="20"/>
      <c r="E962" s="20"/>
      <c r="F962" s="32"/>
      <c r="G962" s="20"/>
    </row>
    <row r="963" customFormat="false" ht="15" hidden="false" customHeight="false" outlineLevel="0" collapsed="false">
      <c r="B963" s="33"/>
      <c r="C963" s="28"/>
      <c r="D963" s="28"/>
      <c r="E963" s="28"/>
      <c r="F963" s="34"/>
      <c r="G963" s="28"/>
    </row>
    <row r="964" customFormat="false" ht="15" hidden="false" customHeight="false" outlineLevel="0" collapsed="false">
      <c r="B964" s="31"/>
      <c r="C964" s="20"/>
      <c r="D964" s="20"/>
      <c r="E964" s="20"/>
      <c r="F964" s="32"/>
      <c r="G964" s="20"/>
    </row>
    <row r="965" customFormat="false" ht="15" hidden="false" customHeight="false" outlineLevel="0" collapsed="false">
      <c r="B965" s="33"/>
      <c r="C965" s="28"/>
      <c r="D965" s="28"/>
      <c r="E965" s="28"/>
      <c r="F965" s="34"/>
      <c r="G965" s="28"/>
    </row>
    <row r="966" customFormat="false" ht="15" hidden="false" customHeight="false" outlineLevel="0" collapsed="false">
      <c r="B966" s="31"/>
      <c r="C966" s="20"/>
      <c r="D966" s="20"/>
      <c r="E966" s="20"/>
      <c r="F966" s="32"/>
      <c r="G966" s="20"/>
    </row>
    <row r="967" customFormat="false" ht="15" hidden="false" customHeight="false" outlineLevel="0" collapsed="false">
      <c r="B967" s="33"/>
      <c r="C967" s="28"/>
      <c r="D967" s="28"/>
      <c r="E967" s="28"/>
      <c r="F967" s="34"/>
      <c r="G967" s="28"/>
    </row>
    <row r="968" customFormat="false" ht="15" hidden="false" customHeight="false" outlineLevel="0" collapsed="false">
      <c r="B968" s="31"/>
      <c r="C968" s="20"/>
      <c r="D968" s="20"/>
      <c r="E968" s="20"/>
      <c r="F968" s="32"/>
      <c r="G968" s="20"/>
    </row>
    <row r="969" customFormat="false" ht="15" hidden="false" customHeight="false" outlineLevel="0" collapsed="false">
      <c r="B969" s="33"/>
      <c r="C969" s="28"/>
      <c r="D969" s="28"/>
      <c r="E969" s="28"/>
      <c r="F969" s="34"/>
      <c r="G969" s="28"/>
    </row>
    <row r="970" customFormat="false" ht="15" hidden="false" customHeight="false" outlineLevel="0" collapsed="false">
      <c r="B970" s="31"/>
      <c r="C970" s="20"/>
      <c r="D970" s="20"/>
      <c r="E970" s="20"/>
      <c r="F970" s="32"/>
      <c r="G970" s="20"/>
    </row>
    <row r="971" customFormat="false" ht="15" hidden="false" customHeight="false" outlineLevel="0" collapsed="false">
      <c r="B971" s="33"/>
      <c r="C971" s="28"/>
      <c r="D971" s="28"/>
      <c r="E971" s="28"/>
      <c r="F971" s="34"/>
      <c r="G971" s="28"/>
    </row>
    <row r="972" customFormat="false" ht="15" hidden="false" customHeight="false" outlineLevel="0" collapsed="false">
      <c r="B972" s="31"/>
      <c r="C972" s="20"/>
      <c r="D972" s="20"/>
      <c r="E972" s="20"/>
      <c r="F972" s="32"/>
      <c r="G972" s="20"/>
    </row>
    <row r="973" customFormat="false" ht="15" hidden="false" customHeight="false" outlineLevel="0" collapsed="false">
      <c r="B973" s="33"/>
      <c r="C973" s="28"/>
      <c r="D973" s="28"/>
      <c r="E973" s="28"/>
      <c r="F973" s="34"/>
      <c r="G973" s="28"/>
    </row>
    <row r="974" customFormat="false" ht="15" hidden="false" customHeight="false" outlineLevel="0" collapsed="false">
      <c r="B974" s="31"/>
      <c r="C974" s="20"/>
      <c r="D974" s="20"/>
      <c r="E974" s="20"/>
      <c r="F974" s="32"/>
      <c r="G974" s="20"/>
    </row>
    <row r="975" customFormat="false" ht="15" hidden="false" customHeight="false" outlineLevel="0" collapsed="false">
      <c r="B975" s="33"/>
      <c r="C975" s="28"/>
      <c r="D975" s="28"/>
      <c r="E975" s="28"/>
      <c r="F975" s="34"/>
      <c r="G975" s="28"/>
    </row>
    <row r="976" customFormat="false" ht="15" hidden="false" customHeight="false" outlineLevel="0" collapsed="false">
      <c r="B976" s="31"/>
      <c r="C976" s="20"/>
      <c r="D976" s="20"/>
      <c r="E976" s="20"/>
      <c r="F976" s="32"/>
      <c r="G976" s="20"/>
    </row>
    <row r="977" customFormat="false" ht="15" hidden="false" customHeight="false" outlineLevel="0" collapsed="false">
      <c r="B977" s="33"/>
      <c r="C977" s="28"/>
      <c r="D977" s="28"/>
      <c r="E977" s="28"/>
      <c r="F977" s="34"/>
      <c r="G977" s="28"/>
    </row>
    <row r="978" customFormat="false" ht="15" hidden="false" customHeight="false" outlineLevel="0" collapsed="false">
      <c r="B978" s="31"/>
      <c r="C978" s="20"/>
      <c r="D978" s="20"/>
      <c r="E978" s="20"/>
      <c r="F978" s="32"/>
      <c r="G978" s="20"/>
    </row>
    <row r="979" customFormat="false" ht="15" hidden="false" customHeight="false" outlineLevel="0" collapsed="false">
      <c r="B979" s="33"/>
      <c r="C979" s="28"/>
      <c r="D979" s="28"/>
      <c r="E979" s="28"/>
      <c r="F979" s="34"/>
      <c r="G979" s="28"/>
    </row>
    <row r="980" customFormat="false" ht="15" hidden="false" customHeight="false" outlineLevel="0" collapsed="false">
      <c r="B980" s="31"/>
      <c r="C980" s="20"/>
      <c r="D980" s="20"/>
      <c r="E980" s="20"/>
      <c r="F980" s="32"/>
      <c r="G980" s="20"/>
    </row>
    <row r="981" customFormat="false" ht="15" hidden="false" customHeight="false" outlineLevel="0" collapsed="false">
      <c r="B981" s="33"/>
      <c r="C981" s="28"/>
      <c r="D981" s="28"/>
      <c r="E981" s="28"/>
      <c r="F981" s="34"/>
      <c r="G981" s="28"/>
    </row>
    <row r="982" customFormat="false" ht="15" hidden="false" customHeight="false" outlineLevel="0" collapsed="false">
      <c r="B982" s="31"/>
      <c r="C982" s="20"/>
      <c r="D982" s="20"/>
      <c r="E982" s="20"/>
      <c r="F982" s="32"/>
      <c r="G982" s="20"/>
    </row>
    <row r="983" customFormat="false" ht="15" hidden="false" customHeight="false" outlineLevel="0" collapsed="false">
      <c r="B983" s="33"/>
      <c r="C983" s="28"/>
      <c r="D983" s="28"/>
      <c r="E983" s="28"/>
      <c r="F983" s="34"/>
      <c r="G983" s="28"/>
    </row>
    <row r="984" customFormat="false" ht="15" hidden="false" customHeight="false" outlineLevel="0" collapsed="false">
      <c r="B984" s="31"/>
      <c r="C984" s="20"/>
      <c r="D984" s="20"/>
      <c r="E984" s="20"/>
      <c r="F984" s="32"/>
      <c r="G984" s="20"/>
    </row>
    <row r="985" customFormat="false" ht="15" hidden="false" customHeight="false" outlineLevel="0" collapsed="false">
      <c r="B985" s="33"/>
      <c r="C985" s="28"/>
      <c r="D985" s="28"/>
      <c r="E985" s="28"/>
      <c r="F985" s="34"/>
      <c r="G985" s="28"/>
    </row>
    <row r="986" customFormat="false" ht="15" hidden="false" customHeight="false" outlineLevel="0" collapsed="false">
      <c r="B986" s="31"/>
      <c r="C986" s="20"/>
      <c r="D986" s="20"/>
      <c r="E986" s="20"/>
      <c r="F986" s="32"/>
      <c r="G986" s="20"/>
    </row>
    <row r="987" customFormat="false" ht="15" hidden="false" customHeight="false" outlineLevel="0" collapsed="false">
      <c r="B987" s="33"/>
      <c r="C987" s="28"/>
      <c r="D987" s="28"/>
      <c r="E987" s="28"/>
      <c r="F987" s="34"/>
      <c r="G987" s="28"/>
    </row>
    <row r="988" customFormat="false" ht="15" hidden="false" customHeight="false" outlineLevel="0" collapsed="false">
      <c r="B988" s="31"/>
      <c r="C988" s="20"/>
      <c r="D988" s="20"/>
      <c r="E988" s="20"/>
      <c r="F988" s="32"/>
      <c r="G988" s="20"/>
    </row>
    <row r="989" customFormat="false" ht="15" hidden="false" customHeight="false" outlineLevel="0" collapsed="false">
      <c r="B989" s="33"/>
      <c r="C989" s="28"/>
      <c r="D989" s="28"/>
      <c r="E989" s="28"/>
      <c r="F989" s="34"/>
      <c r="G989" s="28"/>
    </row>
    <row r="990" customFormat="false" ht="15" hidden="false" customHeight="false" outlineLevel="0" collapsed="false">
      <c r="B990" s="31"/>
      <c r="C990" s="20"/>
      <c r="D990" s="20"/>
      <c r="E990" s="20"/>
      <c r="F990" s="32"/>
      <c r="G990" s="20"/>
    </row>
    <row r="991" customFormat="false" ht="15" hidden="false" customHeight="false" outlineLevel="0" collapsed="false">
      <c r="B991" s="33"/>
      <c r="C991" s="28"/>
      <c r="D991" s="28"/>
      <c r="E991" s="28"/>
      <c r="F991" s="34"/>
      <c r="G991" s="28"/>
    </row>
    <row r="992" customFormat="false" ht="15" hidden="false" customHeight="false" outlineLevel="0" collapsed="false">
      <c r="B992" s="31"/>
      <c r="C992" s="20"/>
      <c r="D992" s="20"/>
      <c r="E992" s="20"/>
      <c r="F992" s="32"/>
      <c r="G992" s="20"/>
    </row>
    <row r="993" customFormat="false" ht="15" hidden="false" customHeight="false" outlineLevel="0" collapsed="false">
      <c r="B993" s="33"/>
      <c r="C993" s="28"/>
      <c r="D993" s="28"/>
      <c r="E993" s="28"/>
      <c r="F993" s="34"/>
      <c r="G993" s="28"/>
    </row>
    <row r="994" customFormat="false" ht="15" hidden="false" customHeight="false" outlineLevel="0" collapsed="false">
      <c r="B994" s="31"/>
      <c r="C994" s="20"/>
      <c r="D994" s="20"/>
      <c r="E994" s="20"/>
      <c r="F994" s="32"/>
      <c r="G994" s="20"/>
    </row>
    <row r="995" customFormat="false" ht="15" hidden="false" customHeight="false" outlineLevel="0" collapsed="false">
      <c r="B995" s="33"/>
      <c r="C995" s="28"/>
      <c r="D995" s="28"/>
      <c r="E995" s="28"/>
      <c r="F995" s="34"/>
      <c r="G995" s="28"/>
    </row>
    <row r="996" customFormat="false" ht="15" hidden="false" customHeight="false" outlineLevel="0" collapsed="false">
      <c r="B996" s="31"/>
      <c r="C996" s="20"/>
      <c r="D996" s="20"/>
      <c r="E996" s="20"/>
      <c r="F996" s="32"/>
      <c r="G996" s="20"/>
    </row>
    <row r="997" customFormat="false" ht="15" hidden="false" customHeight="false" outlineLevel="0" collapsed="false">
      <c r="B997" s="33"/>
      <c r="C997" s="28"/>
      <c r="D997" s="28"/>
      <c r="E997" s="28"/>
      <c r="F997" s="34"/>
      <c r="G997" s="28"/>
    </row>
    <row r="998" customFormat="false" ht="15" hidden="false" customHeight="false" outlineLevel="0" collapsed="false">
      <c r="B998" s="31"/>
      <c r="C998" s="20"/>
      <c r="D998" s="20"/>
      <c r="E998" s="20"/>
      <c r="F998" s="32"/>
      <c r="G998" s="20"/>
    </row>
    <row r="999" customFormat="false" ht="15" hidden="false" customHeight="false" outlineLevel="0" collapsed="false">
      <c r="B999" s="33"/>
      <c r="C999" s="28"/>
      <c r="D999" s="28"/>
      <c r="E999" s="28"/>
      <c r="F999" s="34"/>
      <c r="G999" s="28"/>
    </row>
    <row r="1000" customFormat="false" ht="15" hidden="false" customHeight="false" outlineLevel="0" collapsed="false">
      <c r="B1000" s="31"/>
      <c r="C1000" s="20"/>
      <c r="D1000" s="20"/>
      <c r="E1000" s="20"/>
      <c r="F1000" s="32"/>
      <c r="G1000" s="20"/>
    </row>
    <row r="1001" customFormat="false" ht="15" hidden="false" customHeight="false" outlineLevel="0" collapsed="false">
      <c r="B1001" s="33"/>
      <c r="C1001" s="28"/>
      <c r="D1001" s="28"/>
      <c r="E1001" s="28"/>
      <c r="F1001" s="34"/>
      <c r="G1001" s="28"/>
    </row>
    <row r="1002" customFormat="false" ht="15" hidden="false" customHeight="false" outlineLevel="0" collapsed="false">
      <c r="B1002" s="31"/>
      <c r="C1002" s="20"/>
      <c r="D1002" s="20"/>
      <c r="E1002" s="20"/>
      <c r="F1002" s="32"/>
      <c r="G1002" s="20"/>
    </row>
    <row r="1003" customFormat="false" ht="15" hidden="false" customHeight="false" outlineLevel="0" collapsed="false">
      <c r="B1003" s="33"/>
      <c r="C1003" s="28"/>
      <c r="D1003" s="28"/>
      <c r="E1003" s="28"/>
      <c r="F1003" s="34"/>
      <c r="G1003" s="28"/>
    </row>
    <row r="1004" customFormat="false" ht="15" hidden="false" customHeight="false" outlineLevel="0" collapsed="false">
      <c r="B1004" s="31"/>
      <c r="C1004" s="20"/>
      <c r="D1004" s="20"/>
      <c r="E1004" s="20"/>
      <c r="F1004" s="32"/>
      <c r="G1004" s="20"/>
    </row>
    <row r="1005" customFormat="false" ht="15" hidden="false" customHeight="false" outlineLevel="0" collapsed="false">
      <c r="B1005" s="33"/>
      <c r="C1005" s="28"/>
      <c r="D1005" s="28"/>
      <c r="E1005" s="28"/>
      <c r="F1005" s="34"/>
      <c r="G1005" s="28"/>
    </row>
  </sheetData>
  <mergeCells count="2">
    <mergeCell ref="B2:G2"/>
    <mergeCell ref="B3:G3"/>
  </mergeCells>
  <dataValidations count="2">
    <dataValidation allowBlank="true" error="Escolha um item da lista." errorStyle="stop" errorTitle="Valor inválido" operator="between" showDropDown="false" showErrorMessage="false" showInputMessage="false" sqref="C6:C1005" type="list">
      <formula1>Clientes!$C$12:$C$311</formula1>
      <formula2>0</formula2>
    </dataValidation>
    <dataValidation allowBlank="true" error="Escolha um item da lista." errorStyle="stop" errorTitle="Valor inválido" operator="between" showDropDown="false" showErrorMessage="false" showInputMessage="false" sqref="E6:E1005" type="list">
      <formula1>"PIX,Dinheiro,Débito,Crédito,Boleto"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90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35" t="s">
        <v>91</v>
      </c>
    </row>
    <row r="6" customFormat="false" ht="30" hidden="false" customHeight="true" outlineLevel="0" collapsed="false">
      <c r="B6" s="36" t="n">
        <v>1</v>
      </c>
      <c r="C6" s="37" t="s">
        <v>92</v>
      </c>
    </row>
    <row r="7" customFormat="false" ht="19.5" hidden="false" customHeight="true" outlineLevel="0" collapsed="false">
      <c r="B7" s="36" t="n">
        <v>2</v>
      </c>
      <c r="C7" s="37" t="s">
        <v>93</v>
      </c>
    </row>
    <row r="8" customFormat="false" ht="19.5" hidden="false" customHeight="true" outlineLevel="0" collapsed="false">
      <c r="B8" s="36" t="n">
        <v>3</v>
      </c>
      <c r="C8" s="37" t="s">
        <v>94</v>
      </c>
    </row>
    <row r="9" customFormat="false" ht="19.5" hidden="false" customHeight="true" outlineLevel="0" collapsed="false">
      <c r="B9" s="36" t="n">
        <v>4</v>
      </c>
      <c r="C9" s="37" t="s">
        <v>95</v>
      </c>
    </row>
    <row r="10" customFormat="false" ht="19.5" hidden="false" customHeight="true" outlineLevel="0" collapsed="false">
      <c r="B10" s="36" t="n">
        <v>5</v>
      </c>
      <c r="C10" s="37" t="s">
        <v>96</v>
      </c>
    </row>
    <row r="12" customFormat="false" ht="15" hidden="false" customHeight="false" outlineLevel="0" collapsed="false">
      <c r="B12" s="35" t="s">
        <v>97</v>
      </c>
    </row>
    <row r="13" customFormat="false" ht="15" hidden="false" customHeight="false" outlineLevel="0" collapsed="false">
      <c r="B13" s="38"/>
      <c r="C13" s="39" t="s">
        <v>98</v>
      </c>
    </row>
    <row r="14" customFormat="false" ht="15" hidden="false" customHeight="false" outlineLevel="0" collapsed="false">
      <c r="B14" s="40"/>
      <c r="C14" s="39" t="s">
        <v>99</v>
      </c>
    </row>
    <row r="16" customFormat="false" ht="15" hidden="false" customHeight="false" outlineLevel="0" collapsed="false">
      <c r="B16" s="35" t="s">
        <v>100</v>
      </c>
    </row>
    <row r="17" customFormat="false" ht="19.5" hidden="false" customHeight="true" outlineLevel="0" collapsed="false">
      <c r="B17" s="41" t="s">
        <v>101</v>
      </c>
      <c r="C17" s="37" t="s">
        <v>102</v>
      </c>
    </row>
    <row r="18" customFormat="false" ht="30" hidden="false" customHeight="true" outlineLevel="0" collapsed="false">
      <c r="B18" s="41" t="s">
        <v>101</v>
      </c>
      <c r="C18" s="37" t="s">
        <v>103</v>
      </c>
    </row>
    <row r="19" customFormat="false" ht="19.5" hidden="false" customHeight="true" outlineLevel="0" collapsed="false">
      <c r="B19" s="41" t="s">
        <v>101</v>
      </c>
      <c r="C19" s="37" t="s">
        <v>104</v>
      </c>
    </row>
    <row r="20" customFormat="false" ht="19.5" hidden="false" customHeight="true" outlineLevel="0" collapsed="false">
      <c r="B20" s="41" t="s">
        <v>101</v>
      </c>
      <c r="C20" s="37" t="s">
        <v>105</v>
      </c>
    </row>
    <row r="22" customFormat="false" ht="15" hidden="false" customHeight="false" outlineLevel="0" collapsed="false">
      <c r="C22" s="42" t="s">
        <v>106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2026-10-18T19:00:40Z</dcterms:created>
  <dc:creator>openpyxl</dc:creator>
  <dc:description/>
  <dc:language>en-US</dc:language>
  <cp:lastModifiedBy/>
  <dcterms:modified xsi:type="dcterms:W3CDTF">2026-10-18T18:24:45Z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